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0740" activeTab="4"/>
  </bookViews>
  <sheets>
    <sheet name="IS" sheetId="1" r:id="rId1"/>
    <sheet name="BS" sheetId="2" r:id="rId2"/>
    <sheet name="HZ analysis" sheetId="3" r:id="rId3"/>
    <sheet name="Vert analysis" sheetId="4" r:id="rId4"/>
    <sheet name="Ratio analysis" sheetId="5" r:id="rId5"/>
  </sheets>
  <definedNames>
    <definedName name="_xlnm.Print_Area" localSheetId="1">'BS'!$A$1:$C$61</definedName>
    <definedName name="_xlnm.Print_Area" localSheetId="0">'IS'!$A$1:$C$44</definedName>
  </definedNames>
  <calcPr fullCalcOnLoad="1"/>
</workbook>
</file>

<file path=xl/sharedStrings.xml><?xml version="1.0" encoding="utf-8"?>
<sst xmlns="http://schemas.openxmlformats.org/spreadsheetml/2006/main" count="337" uniqueCount="172">
  <si>
    <t>WAL MART STORES INC</t>
  </si>
  <si>
    <t>10-K</t>
  </si>
  <si>
    <t/>
  </si>
  <si>
    <t>Current</t>
  </si>
  <si>
    <t>Income Statement</t>
  </si>
  <si>
    <t>Balance Sheet</t>
  </si>
  <si>
    <t>Fiscal Year Ended January 31,</t>
  </si>
  <si>
    <t>Net sales</t>
  </si>
  <si>
    <t>Cost of sales</t>
  </si>
  <si>
    <t>Income from continuing operations</t>
  </si>
  <si>
    <t>Inventories</t>
  </si>
  <si>
    <t>Long-term debt</t>
  </si>
  <si>
    <t>Long-term obligations under capital leases</t>
  </si>
  <si>
    <t>January 31,</t>
  </si>
  <si>
    <t>Long-term debt due within one year</t>
  </si>
  <si>
    <t>(Amounts in millions except per share data)</t>
  </si>
  <si>
    <t>Revenues:</t>
  </si>
  <si>
    <t>Membership and other income</t>
  </si>
  <si>
    <t>Costs and expenses:</t>
  </si>
  <si>
    <t>Operating income</t>
  </si>
  <si>
    <t>Interest:</t>
  </si>
  <si>
    <t>Interest income</t>
  </si>
  <si>
    <t>Interest, net</t>
  </si>
  <si>
    <t>Provision for income taxes:</t>
  </si>
  <si>
    <t>Deferred</t>
  </si>
  <si>
    <t>Net income per common share:</t>
  </si>
  <si>
    <t>Diluted net income per common share</t>
  </si>
  <si>
    <t>Weighted-average number of common shares:</t>
  </si>
  <si>
    <t>Basic</t>
  </si>
  <si>
    <t>Diluted</t>
  </si>
  <si>
    <t>Dividends declared per common share</t>
  </si>
  <si>
    <t>ASSETS</t>
  </si>
  <si>
    <t>Current assets:</t>
  </si>
  <si>
    <t>Cash and cash equivalents</t>
  </si>
  <si>
    <t>Receivables</t>
  </si>
  <si>
    <t>Prepaid expenses and other</t>
  </si>
  <si>
    <t>Total current assets</t>
  </si>
  <si>
    <t>Property and equipment, at cost</t>
  </si>
  <si>
    <t>Less accumulated depreciation</t>
  </si>
  <si>
    <t>Property and equipment, net</t>
  </si>
  <si>
    <t>Property under capital lease</t>
  </si>
  <si>
    <t>Less accumulated amortization</t>
  </si>
  <si>
    <t>Property under capital lease, net</t>
  </si>
  <si>
    <t>Goodwill</t>
  </si>
  <si>
    <t>Other assets and deferred charges</t>
  </si>
  <si>
    <t>Total assets</t>
  </si>
  <si>
    <t>LIABILITIES AND SHAREHOLDERS EQUITY</t>
  </si>
  <si>
    <t>Current liabilities:</t>
  </si>
  <si>
    <t>Accounts payable</t>
  </si>
  <si>
    <t>Accrued liabilities</t>
  </si>
  <si>
    <t>Accrued income taxes</t>
  </si>
  <si>
    <t>Total current liabilities</t>
  </si>
  <si>
    <t>Deferred income taxes and other</t>
  </si>
  <si>
    <t>Commitments and contingencies</t>
  </si>
  <si>
    <t>Shareholders equity:</t>
  </si>
  <si>
    <t>Capital in excess of par value</t>
  </si>
  <si>
    <t>Retained earnings</t>
  </si>
  <si>
    <t>Total liabilities and shareholders equity</t>
  </si>
  <si>
    <t>Operating, selling, general and administrative expenses</t>
  </si>
  <si>
    <t>Interest expense</t>
  </si>
  <si>
    <t>Total provision for income taxes</t>
  </si>
  <si>
    <t>Obligations under capital leases due within one year</t>
  </si>
  <si>
    <t>Income (Loss) from discontinued operations, net of tax</t>
  </si>
  <si>
    <t>Basic income (loss) per common share from discontinued operations</t>
  </si>
  <si>
    <t>Diluted income (loss) per common share from discontinued operations</t>
  </si>
  <si>
    <t>Current assets of discontinued operations</t>
  </si>
  <si>
    <t>Current liabilities of discontinued operations</t>
  </si>
  <si>
    <t>Consolidated net income</t>
  </si>
  <si>
    <t>Short-term borrowings</t>
  </si>
  <si>
    <t>Redeemable non-controlling interest</t>
  </si>
  <si>
    <t>Total Walmart shareholders' equity</t>
  </si>
  <si>
    <t>Total equity</t>
  </si>
  <si>
    <t>Noncontrolling interest</t>
  </si>
  <si>
    <t>Consolidated net income attributable to Walmart</t>
  </si>
  <si>
    <t>Consolidated net income attributable to noncontrolling interest</t>
  </si>
  <si>
    <t>Debt</t>
  </si>
  <si>
    <t>Capital leases</t>
  </si>
  <si>
    <t>Income from continuing operations before income taxes</t>
  </si>
  <si>
    <t>Basic net income per common share attributable to Walmart</t>
  </si>
  <si>
    <t>Basic income per common share from continuing operations to Walmart</t>
  </si>
  <si>
    <t>Diluted income per common share from continuing operations to Walmart</t>
  </si>
  <si>
    <t>Accumulated other comprehensive income (loss)</t>
  </si>
  <si>
    <t>Common stock</t>
  </si>
  <si>
    <t>Total Revenue</t>
  </si>
  <si>
    <t>Increase (Decrease)</t>
  </si>
  <si>
    <t>Horizontal Analysis</t>
  </si>
  <si>
    <t>% Increase (Decrease)</t>
  </si>
  <si>
    <t>%</t>
  </si>
  <si>
    <t>FORMULA</t>
  </si>
  <si>
    <t>Net Income/Sales</t>
  </si>
  <si>
    <t>Net Income/Total Assets</t>
  </si>
  <si>
    <t>a) Inventory Turnover</t>
  </si>
  <si>
    <t>b) Receivables Turnover</t>
  </si>
  <si>
    <t>Sales/Accounts Receivable</t>
  </si>
  <si>
    <t>c) Asset Turnover</t>
  </si>
  <si>
    <t>a) Current Ratio</t>
  </si>
  <si>
    <t>Current Assets/Current liabilities</t>
  </si>
  <si>
    <t>Quick Assets/Current liabilities</t>
  </si>
  <si>
    <t>a) Debt Equity Ratio</t>
  </si>
  <si>
    <t>Total Debt/Total Equity</t>
  </si>
  <si>
    <t>Total liabilities/Total assets</t>
  </si>
  <si>
    <t>1. Liquidity Ratios</t>
  </si>
  <si>
    <t>2.Solvency  Ratio</t>
  </si>
  <si>
    <t>3. Profitability Ratios</t>
  </si>
  <si>
    <t>4. Stock Performance Analysis</t>
  </si>
  <si>
    <t>63278/65272</t>
  </si>
  <si>
    <t>15913/65272</t>
  </si>
  <si>
    <t>117769/81394</t>
  </si>
  <si>
    <t>117769/203706</t>
  </si>
  <si>
    <t>b) Quick Ratio</t>
  </si>
  <si>
    <t xml:space="preserve">b) Debt to total assets </t>
  </si>
  <si>
    <t>a) Profit Margin Ratio</t>
  </si>
  <si>
    <t>b) Return on Assets (ROA)</t>
  </si>
  <si>
    <t>c) Return on Equity (ROE)</t>
  </si>
  <si>
    <t>17099/485651</t>
  </si>
  <si>
    <t>17099/203706</t>
  </si>
  <si>
    <t>Net Income/ Shareholders equity</t>
  </si>
  <si>
    <t>17099/81394</t>
  </si>
  <si>
    <t>Sales/Inventory</t>
  </si>
  <si>
    <t>482229/45161</t>
  </si>
  <si>
    <t>482229/6778</t>
  </si>
  <si>
    <t>Total Revenue/Total assets</t>
  </si>
  <si>
    <t>485651/203706</t>
  </si>
  <si>
    <t>Ratio</t>
  </si>
  <si>
    <t>d0 EPS</t>
  </si>
  <si>
    <t>Net Income/Np. Of Equity Shares</t>
  </si>
  <si>
    <t>16363/3228</t>
  </si>
  <si>
    <t>Vertical Analysis</t>
  </si>
  <si>
    <t>Working</t>
  </si>
  <si>
    <t>Current ratio</t>
  </si>
  <si>
    <t>Working capital</t>
  </si>
  <si>
    <t>Acid-test ratio</t>
  </si>
  <si>
    <t>Inventory turnover (times)</t>
  </si>
  <si>
    <t>Days sales in inventory</t>
  </si>
  <si>
    <t>Accounts receivable turnover (times)</t>
  </si>
  <si>
    <t>Days sales in receivables</t>
  </si>
  <si>
    <t>Free cash flow</t>
  </si>
  <si>
    <t>Average inventory</t>
  </si>
  <si>
    <t>Average A/R</t>
  </si>
  <si>
    <t>Debt to equity</t>
  </si>
  <si>
    <t>Interest coverage</t>
  </si>
  <si>
    <t>Long term liabilities</t>
  </si>
  <si>
    <t>Asset turnover</t>
  </si>
  <si>
    <t>Return on sales</t>
  </si>
  <si>
    <t>Gross margin %</t>
  </si>
  <si>
    <t>Return on assets</t>
  </si>
  <si>
    <t>Return on equity</t>
  </si>
  <si>
    <t>Average interest rate</t>
  </si>
  <si>
    <t>Average total assets</t>
  </si>
  <si>
    <t>Income tax rate</t>
  </si>
  <si>
    <t>Net of tax interest expense</t>
  </si>
  <si>
    <t>Adjusted net income</t>
  </si>
  <si>
    <t>Average equity</t>
  </si>
  <si>
    <t>Average total liabilities</t>
  </si>
  <si>
    <t>Book value per common share</t>
  </si>
  <si>
    <t>Earnings per share (basic)</t>
  </si>
  <si>
    <t>Earnings per share (diluted)</t>
  </si>
  <si>
    <t>P/E Ratio</t>
  </si>
  <si>
    <t>Dividend yield</t>
  </si>
  <si>
    <t>Dividend payout</t>
  </si>
  <si>
    <t>Book value of equity</t>
  </si>
  <si>
    <t>Common shares outstanding (millions)</t>
  </si>
  <si>
    <t>Adjusted closing price</t>
  </si>
  <si>
    <t>Dividends per share</t>
  </si>
  <si>
    <t>Return on assets (calculated)</t>
  </si>
  <si>
    <t xml:space="preserve">Return on sales </t>
  </si>
  <si>
    <t>Product</t>
  </si>
  <si>
    <t xml:space="preserve"> Liquidity Ratios</t>
  </si>
  <si>
    <t>Solvency Ratios</t>
  </si>
  <si>
    <t>Profitability Ratios</t>
  </si>
  <si>
    <t>Stock Ratios</t>
  </si>
  <si>
    <t xml:space="preserve">Dupont 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</si>
</sst>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;[Red]&quot;$&quot;#,##0.00"/>
    <numFmt numFmtId="165" formatCode="&quot;$&quot;#,##0.00;[Red]\(&quot;$&quot;#,##0.00\)"/>
    <numFmt numFmtId="166" formatCode="&quot;$&quot;#,##0;[Red]\(&quot;$&quot;##,#00\)"/>
    <numFmt numFmtId="167" formatCode="0.00%;[Red]\(0.00%\)"/>
    <numFmt numFmtId="168" formatCode="0%;[Red]\(0%\)"/>
    <numFmt numFmtId="169" formatCode="#,##0.00;[Red]\(#,##0.00\)"/>
    <numFmt numFmtId="170" formatCode="#,##0;[Red]\(#,##0\)"/>
    <numFmt numFmtId="171" formatCode="0.0"/>
    <numFmt numFmtId="172" formatCode="0.000"/>
    <numFmt numFmtId="173" formatCode="0_);[Red]\(0\)"/>
    <numFmt numFmtId="174" formatCode="[$-409]dddd\,\ mmmm\ dd\,\ yyyy"/>
    <numFmt numFmtId="175" formatCode="[$-409]h:mm:ss\ AM/PM"/>
    <numFmt numFmtId="176" formatCode="&quot;$&quot;#,##0.00"/>
    <numFmt numFmtId="177" formatCode="&quot;$&quot;#,##0.000"/>
    <numFmt numFmtId="178" formatCode="&quot;$&quot;#,##0.0000"/>
    <numFmt numFmtId="179" formatCode="&quot;$&quot;#,##0.0"/>
    <numFmt numFmtId="180" formatCode="&quot;$&quot;#,##0"/>
    <numFmt numFmtId="181" formatCode="0.0000"/>
    <numFmt numFmtId="182" formatCode="0.000000"/>
    <numFmt numFmtId="183" formatCode="0.00000"/>
    <numFmt numFmtId="184" formatCode="0.0%"/>
    <numFmt numFmtId="185" formatCode="#,##0.0"/>
    <numFmt numFmtId="186" formatCode="0.00000000"/>
    <numFmt numFmtId="187" formatCode="0.0000000"/>
  </numFmts>
  <fonts count="77">
    <font>
      <sz val="9"/>
      <color indexed="63"/>
      <name val="Helvetica"/>
      <family val="0"/>
    </font>
    <font>
      <sz val="9"/>
      <color indexed="63"/>
      <name val="Courier"/>
      <family val="0"/>
    </font>
    <font>
      <sz val="9"/>
      <color indexed="63"/>
      <name val="Courier New"/>
      <family val="0"/>
    </font>
    <font>
      <b/>
      <sz val="9"/>
      <color indexed="63"/>
      <name val="Courier New"/>
      <family val="0"/>
    </font>
    <font>
      <sz val="11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10"/>
      <color indexed="63"/>
      <name val="Arial"/>
      <family val="2"/>
    </font>
    <font>
      <u val="single"/>
      <sz val="10"/>
      <name val="Arial"/>
      <family val="2"/>
    </font>
    <font>
      <u val="single"/>
      <sz val="9"/>
      <color indexed="63"/>
      <name val="Helvetica"/>
      <family val="2"/>
    </font>
    <font>
      <b/>
      <sz val="11"/>
      <color indexed="63"/>
      <name val="Helvetica"/>
      <family val="0"/>
    </font>
    <font>
      <b/>
      <sz val="11"/>
      <name val="Arial"/>
      <family val="2"/>
    </font>
    <font>
      <sz val="11"/>
      <color indexed="63"/>
      <name val="Helvetica"/>
      <family val="0"/>
    </font>
    <font>
      <sz val="11"/>
      <name val="Arial"/>
      <family val="2"/>
    </font>
    <font>
      <sz val="11"/>
      <color indexed="63"/>
      <name val="Arial"/>
      <family val="2"/>
    </font>
    <font>
      <b/>
      <sz val="11"/>
      <name val="Helvetica"/>
      <family val="0"/>
    </font>
    <font>
      <u val="single"/>
      <sz val="11"/>
      <name val="Arial"/>
      <family val="2"/>
    </font>
    <font>
      <b/>
      <sz val="9"/>
      <name val="Helvetic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9"/>
      <color indexed="20"/>
      <name val="Helvetica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9"/>
      <color indexed="12"/>
      <name val="Helvetica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10"/>
      <name val="Arial"/>
      <family val="2"/>
    </font>
    <font>
      <sz val="10"/>
      <color indexed="10"/>
      <name val="Arial"/>
      <family val="2"/>
    </font>
    <font>
      <sz val="11"/>
      <color indexed="30"/>
      <name val="Arial"/>
      <family val="2"/>
    </font>
    <font>
      <sz val="11"/>
      <color indexed="54"/>
      <name val="Arial"/>
      <family val="2"/>
    </font>
    <font>
      <sz val="11"/>
      <color indexed="53"/>
      <name val="Arial"/>
      <family val="2"/>
    </font>
    <font>
      <sz val="11"/>
      <color indexed="17"/>
      <name val="Arial"/>
      <family val="2"/>
    </font>
    <font>
      <b/>
      <sz val="11"/>
      <color indexed="5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9"/>
      <color theme="11"/>
      <name val="Helvetica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9"/>
      <color theme="10"/>
      <name val="Helvetica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FF0000"/>
      <name val="Arial"/>
      <family val="2"/>
    </font>
    <font>
      <sz val="10"/>
      <color rgb="FFFF0000"/>
      <name val="Arial"/>
      <family val="2"/>
    </font>
    <font>
      <sz val="11"/>
      <color rgb="FF0070C0"/>
      <name val="Arial"/>
      <family val="2"/>
    </font>
    <font>
      <sz val="11"/>
      <color theme="9" tint="-0.24997000396251678"/>
      <name val="Arial"/>
      <family val="2"/>
    </font>
    <font>
      <sz val="11"/>
      <color rgb="FF00B050"/>
      <name val="Arial"/>
      <family val="2"/>
    </font>
    <font>
      <sz val="11"/>
      <color theme="7" tint="-0.24997000396251678"/>
      <name val="Arial"/>
      <family val="2"/>
    </font>
    <font>
      <b/>
      <sz val="11"/>
      <color theme="7" tint="-0.2499700039625167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6" fillId="0" borderId="0">
      <alignment/>
      <protection/>
    </xf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1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4" fillId="0" borderId="0" xfId="0" applyFont="1" applyFill="1" applyAlignment="1" applyProtection="1">
      <alignment horizontal="right"/>
      <protection/>
    </xf>
    <xf numFmtId="0" fontId="5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 horizontal="right"/>
      <protection/>
    </xf>
    <xf numFmtId="0" fontId="6" fillId="0" borderId="0" xfId="0" applyFont="1" applyFill="1" applyAlignment="1" applyProtection="1">
      <alignment horizontal="center"/>
      <protection/>
    </xf>
    <xf numFmtId="0" fontId="6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 horizontal="left"/>
      <protection/>
    </xf>
    <xf numFmtId="0" fontId="7" fillId="0" borderId="0" xfId="0" applyFont="1" applyAlignment="1">
      <alignment/>
    </xf>
    <xf numFmtId="3" fontId="6" fillId="0" borderId="0" xfId="0" applyNumberFormat="1" applyFont="1" applyFill="1" applyAlignment="1" applyProtection="1">
      <alignment horizontal="right"/>
      <protection/>
    </xf>
    <xf numFmtId="3" fontId="7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9" fillId="0" borderId="0" xfId="0" applyFont="1" applyAlignment="1">
      <alignment/>
    </xf>
    <xf numFmtId="38" fontId="4" fillId="0" borderId="0" xfId="0" applyNumberFormat="1" applyFont="1" applyFill="1" applyAlignment="1" applyProtection="1">
      <alignment horizontal="right"/>
      <protection/>
    </xf>
    <xf numFmtId="38" fontId="0" fillId="0" borderId="0" xfId="0" applyNumberFormat="1" applyAlignment="1">
      <alignment/>
    </xf>
    <xf numFmtId="0" fontId="10" fillId="0" borderId="0" xfId="0" applyFont="1" applyAlignment="1">
      <alignment/>
    </xf>
    <xf numFmtId="0" fontId="5" fillId="0" borderId="0" xfId="0" applyFont="1" applyFill="1" applyAlignment="1" applyProtection="1">
      <alignment horizontal="center"/>
      <protection/>
    </xf>
    <xf numFmtId="180" fontId="6" fillId="0" borderId="0" xfId="0" applyNumberFormat="1" applyFont="1" applyFill="1" applyAlignment="1" applyProtection="1">
      <alignment horizontal="center"/>
      <protection/>
    </xf>
    <xf numFmtId="38" fontId="6" fillId="0" borderId="0" xfId="0" applyNumberFormat="1" applyFont="1" applyFill="1" applyAlignment="1" applyProtection="1">
      <alignment horizontal="center"/>
      <protection/>
    </xf>
    <xf numFmtId="180" fontId="11" fillId="0" borderId="0" xfId="0" applyNumberFormat="1" applyFont="1" applyFill="1" applyAlignment="1" applyProtection="1">
      <alignment horizontal="center"/>
      <protection/>
    </xf>
    <xf numFmtId="8" fontId="6" fillId="0" borderId="0" xfId="0" applyNumberFormat="1" applyFont="1" applyFill="1" applyAlignment="1" applyProtection="1">
      <alignment horizontal="center"/>
      <protection/>
    </xf>
    <xf numFmtId="176" fontId="6" fillId="0" borderId="0" xfId="0" applyNumberFormat="1" applyFont="1" applyFill="1" applyAlignment="1" applyProtection="1">
      <alignment horizontal="center"/>
      <protection/>
    </xf>
    <xf numFmtId="3" fontId="6" fillId="0" borderId="0" xfId="0" applyNumberFormat="1" applyFont="1" applyFill="1" applyAlignment="1" applyProtection="1">
      <alignment horizontal="center"/>
      <protection/>
    </xf>
    <xf numFmtId="38" fontId="8" fillId="0" borderId="0" xfId="0" applyNumberFormat="1" applyFont="1" applyFill="1" applyAlignment="1" applyProtection="1">
      <alignment horizontal="center"/>
      <protection/>
    </xf>
    <xf numFmtId="180" fontId="5" fillId="0" borderId="0" xfId="0" applyNumberFormat="1" applyFont="1" applyFill="1" applyAlignment="1" applyProtection="1">
      <alignment horizontal="center"/>
      <protection/>
    </xf>
    <xf numFmtId="38" fontId="5" fillId="0" borderId="0" xfId="0" applyNumberFormat="1" applyFont="1" applyFill="1" applyAlignment="1" applyProtection="1">
      <alignment horizontal="center"/>
      <protection/>
    </xf>
    <xf numFmtId="0" fontId="11" fillId="0" borderId="0" xfId="0" applyFont="1" applyFill="1" applyAlignment="1" applyProtection="1">
      <alignment/>
      <protection/>
    </xf>
    <xf numFmtId="0" fontId="12" fillId="0" borderId="0" xfId="0" applyFont="1" applyAlignment="1">
      <alignment/>
    </xf>
    <xf numFmtId="0" fontId="11" fillId="0" borderId="0" xfId="0" applyFont="1" applyFill="1" applyAlignment="1" applyProtection="1">
      <alignment horizontal="right"/>
      <protection/>
    </xf>
    <xf numFmtId="0" fontId="13" fillId="0" borderId="0" xfId="0" applyFont="1" applyFill="1" applyAlignment="1" applyProtection="1">
      <alignment horizontal="right"/>
      <protection/>
    </xf>
    <xf numFmtId="0" fontId="11" fillId="0" borderId="0" xfId="0" applyFont="1" applyFill="1" applyAlignment="1" applyProtection="1">
      <alignment horizontal="center"/>
      <protection/>
    </xf>
    <xf numFmtId="0" fontId="10" fillId="0" borderId="0" xfId="0" applyFont="1" applyAlignment="1">
      <alignment wrapText="1"/>
    </xf>
    <xf numFmtId="0" fontId="13" fillId="0" borderId="0" xfId="0" applyFont="1" applyFill="1" applyAlignment="1" applyProtection="1">
      <alignment/>
      <protection/>
    </xf>
    <xf numFmtId="180" fontId="13" fillId="0" borderId="0" xfId="0" applyNumberFormat="1" applyFont="1" applyFill="1" applyAlignment="1" applyProtection="1">
      <alignment horizontal="center"/>
      <protection/>
    </xf>
    <xf numFmtId="180" fontId="12" fillId="0" borderId="0" xfId="0" applyNumberFormat="1" applyFont="1" applyAlignment="1">
      <alignment/>
    </xf>
    <xf numFmtId="38" fontId="13" fillId="0" borderId="0" xfId="0" applyNumberFormat="1" applyFont="1" applyFill="1" applyAlignment="1" applyProtection="1">
      <alignment horizontal="center"/>
      <protection/>
    </xf>
    <xf numFmtId="38" fontId="11" fillId="0" borderId="0" xfId="0" applyNumberFormat="1" applyFont="1" applyFill="1" applyAlignment="1" applyProtection="1">
      <alignment horizontal="center"/>
      <protection/>
    </xf>
    <xf numFmtId="0" fontId="13" fillId="0" borderId="0" xfId="0" applyFont="1" applyFill="1" applyAlignment="1" applyProtection="1">
      <alignment horizontal="left"/>
      <protection/>
    </xf>
    <xf numFmtId="0" fontId="14" fillId="0" borderId="0" xfId="0" applyFont="1" applyAlignment="1">
      <alignment/>
    </xf>
    <xf numFmtId="3" fontId="14" fillId="0" borderId="0" xfId="0" applyNumberFormat="1" applyFont="1" applyAlignment="1">
      <alignment/>
    </xf>
    <xf numFmtId="10" fontId="12" fillId="0" borderId="0" xfId="60" applyNumberFormat="1" applyFont="1" applyAlignment="1">
      <alignment/>
    </xf>
    <xf numFmtId="10" fontId="10" fillId="0" borderId="0" xfId="60" applyNumberFormat="1" applyFont="1" applyAlignment="1">
      <alignment/>
    </xf>
    <xf numFmtId="10" fontId="10" fillId="0" borderId="0" xfId="60" applyNumberFormat="1" applyFont="1" applyAlignment="1">
      <alignment wrapText="1"/>
    </xf>
    <xf numFmtId="180" fontId="15" fillId="0" borderId="0" xfId="0" applyNumberFormat="1" applyFont="1" applyAlignment="1">
      <alignment/>
    </xf>
    <xf numFmtId="10" fontId="15" fillId="0" borderId="0" xfId="60" applyNumberFormat="1" applyFont="1" applyAlignment="1">
      <alignment/>
    </xf>
    <xf numFmtId="0" fontId="13" fillId="0" borderId="0" xfId="0" applyFont="1" applyFill="1" applyAlignment="1" applyProtection="1">
      <alignment horizontal="center"/>
      <protection/>
    </xf>
    <xf numFmtId="38" fontId="16" fillId="0" borderId="0" xfId="0" applyNumberFormat="1" applyFont="1" applyFill="1" applyAlignment="1" applyProtection="1">
      <alignment horizontal="center"/>
      <protection/>
    </xf>
    <xf numFmtId="0" fontId="10" fillId="0" borderId="0" xfId="0" applyFont="1" applyAlignment="1">
      <alignment vertical="top" wrapText="1"/>
    </xf>
    <xf numFmtId="180" fontId="10" fillId="0" borderId="0" xfId="0" applyNumberFormat="1" applyFont="1" applyAlignment="1">
      <alignment/>
    </xf>
    <xf numFmtId="3" fontId="11" fillId="0" borderId="0" xfId="0" applyNumberFormat="1" applyFont="1" applyFill="1" applyAlignment="1" applyProtection="1">
      <alignment horizontal="center"/>
      <protection/>
    </xf>
    <xf numFmtId="0" fontId="66" fillId="0" borderId="10" xfId="0" applyFont="1" applyFill="1" applyBorder="1" applyAlignment="1">
      <alignment horizontal="center"/>
    </xf>
    <xf numFmtId="0" fontId="67" fillId="0" borderId="11" xfId="0" applyFont="1" applyFill="1" applyBorder="1" applyAlignment="1">
      <alignment/>
    </xf>
    <xf numFmtId="0" fontId="68" fillId="0" borderId="12" xfId="0" applyFont="1" applyFill="1" applyBorder="1" applyAlignment="1">
      <alignment vertical="top" wrapText="1"/>
    </xf>
    <xf numFmtId="0" fontId="68" fillId="0" borderId="13" xfId="0" applyFont="1" applyFill="1" applyBorder="1" applyAlignment="1">
      <alignment horizontal="center"/>
    </xf>
    <xf numFmtId="0" fontId="68" fillId="0" borderId="12" xfId="0" applyFont="1" applyFill="1" applyBorder="1" applyAlignment="1">
      <alignment horizontal="justify"/>
    </xf>
    <xf numFmtId="0" fontId="69" fillId="0" borderId="13" xfId="0" applyFont="1" applyFill="1" applyBorder="1" applyAlignment="1">
      <alignment horizontal="center"/>
    </xf>
    <xf numFmtId="0" fontId="68" fillId="0" borderId="13" xfId="0" applyFont="1" applyFill="1" applyBorder="1" applyAlignment="1">
      <alignment horizontal="center" wrapText="1"/>
    </xf>
    <xf numFmtId="0" fontId="17" fillId="0" borderId="0" xfId="0" applyFont="1" applyAlignment="1">
      <alignment horizontal="center"/>
    </xf>
    <xf numFmtId="0" fontId="17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172" fontId="0" fillId="0" borderId="13" xfId="0" applyNumberFormat="1" applyBorder="1" applyAlignment="1">
      <alignment horizontal="center"/>
    </xf>
    <xf numFmtId="10" fontId="0" fillId="0" borderId="13" xfId="60" applyNumberFormat="1" applyFon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0" fontId="15" fillId="0" borderId="0" xfId="0" applyFont="1" applyAlignment="1">
      <alignment/>
    </xf>
    <xf numFmtId="10" fontId="13" fillId="0" borderId="0" xfId="60" applyNumberFormat="1" applyFont="1" applyFill="1" applyAlignment="1" applyProtection="1">
      <alignment horizontal="center"/>
      <protection/>
    </xf>
    <xf numFmtId="10" fontId="11" fillId="0" borderId="0" xfId="60" applyNumberFormat="1" applyFont="1" applyFill="1" applyAlignment="1" applyProtection="1">
      <alignment horizontal="center"/>
      <protection/>
    </xf>
    <xf numFmtId="0" fontId="6" fillId="0" borderId="0" xfId="0" applyFont="1" applyFill="1" applyAlignment="1" applyProtection="1">
      <alignment horizontal="right"/>
      <protection/>
    </xf>
    <xf numFmtId="0" fontId="5" fillId="0" borderId="0" xfId="0" applyFont="1" applyFill="1" applyAlignment="1" applyProtection="1">
      <alignment horizontal="center"/>
      <protection/>
    </xf>
    <xf numFmtId="0" fontId="66" fillId="33" borderId="12" xfId="0" applyFont="1" applyFill="1" applyBorder="1" applyAlignment="1">
      <alignment horizontal="left"/>
    </xf>
    <xf numFmtId="0" fontId="66" fillId="33" borderId="13" xfId="0" applyFont="1" applyFill="1" applyBorder="1" applyAlignment="1">
      <alignment horizontal="left"/>
    </xf>
    <xf numFmtId="0" fontId="15" fillId="0" borderId="14" xfId="0" applyFont="1" applyBorder="1" applyAlignment="1">
      <alignment/>
    </xf>
    <xf numFmtId="0" fontId="15" fillId="0" borderId="15" xfId="0" applyFont="1" applyBorder="1" applyAlignment="1">
      <alignment/>
    </xf>
    <xf numFmtId="0" fontId="70" fillId="0" borderId="16" xfId="57" applyFont="1" applyBorder="1" applyAlignment="1">
      <alignment horizontal="right"/>
      <protection/>
    </xf>
    <xf numFmtId="0" fontId="71" fillId="0" borderId="16" xfId="57" applyFont="1" applyBorder="1" applyAlignment="1">
      <alignment horizontal="right"/>
      <protection/>
    </xf>
    <xf numFmtId="0" fontId="70" fillId="0" borderId="17" xfId="57" applyFont="1" applyBorder="1" applyAlignment="1">
      <alignment horizontal="right"/>
      <protection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72" fillId="0" borderId="16" xfId="57" applyFont="1" applyBorder="1" applyAlignment="1">
      <alignment horizontal="right"/>
      <protection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73" fillId="0" borderId="18" xfId="57" applyFont="1" applyBorder="1" applyAlignment="1">
      <alignment horizontal="right"/>
      <protection/>
    </xf>
    <xf numFmtId="0" fontId="73" fillId="0" borderId="19" xfId="57" applyFont="1" applyBorder="1" applyAlignment="1">
      <alignment horizontal="right"/>
      <protection/>
    </xf>
    <xf numFmtId="0" fontId="74" fillId="0" borderId="18" xfId="57" applyFont="1" applyFill="1" applyBorder="1" applyAlignment="1" applyProtection="1">
      <alignment horizontal="right"/>
      <protection/>
    </xf>
    <xf numFmtId="0" fontId="74" fillId="0" borderId="18" xfId="57" applyFont="1" applyBorder="1" applyAlignment="1">
      <alignment horizontal="right"/>
      <protection/>
    </xf>
    <xf numFmtId="0" fontId="75" fillId="0" borderId="18" xfId="57" applyFont="1" applyBorder="1" applyAlignment="1">
      <alignment horizontal="right"/>
      <protection/>
    </xf>
    <xf numFmtId="0" fontId="76" fillId="0" borderId="18" xfId="57" applyFont="1" applyBorder="1" applyAlignment="1">
      <alignment horizontal="right"/>
      <protection/>
    </xf>
    <xf numFmtId="0" fontId="76" fillId="0" borderId="19" xfId="57" applyFont="1" applyBorder="1" applyAlignment="1">
      <alignment horizontal="right"/>
      <protection/>
    </xf>
    <xf numFmtId="0" fontId="0" fillId="0" borderId="20" xfId="0" applyBorder="1" applyAlignment="1">
      <alignment/>
    </xf>
    <xf numFmtId="0" fontId="0" fillId="0" borderId="0" xfId="0" applyBorder="1" applyAlignment="1">
      <alignment/>
    </xf>
    <xf numFmtId="0" fontId="0" fillId="0" borderId="21" xfId="0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C7C7C7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/>
  </sheetPr>
  <dimension ref="A1:C50"/>
  <sheetViews>
    <sheetView zoomScale="140" zoomScaleNormal="140" zoomScalePageLayoutView="0" workbookViewId="0" topLeftCell="A1">
      <selection activeCell="A26" sqref="A26"/>
    </sheetView>
  </sheetViews>
  <sheetFormatPr defaultColWidth="10.28125" defaultRowHeight="12"/>
  <cols>
    <col min="1" max="1" width="65.140625" style="0" bestFit="1" customWidth="1"/>
    <col min="2" max="3" width="10.00390625" style="0" customWidth="1"/>
  </cols>
  <sheetData>
    <row r="1" spans="1:3" ht="12.75">
      <c r="A1" s="66" t="s">
        <v>0</v>
      </c>
      <c r="B1" s="66"/>
      <c r="C1" s="66"/>
    </row>
    <row r="2" spans="1:3" ht="12.75">
      <c r="A2" s="66" t="s">
        <v>1</v>
      </c>
      <c r="B2" s="66"/>
      <c r="C2" s="66"/>
    </row>
    <row r="3" spans="1:3" ht="12.75">
      <c r="A3" s="66" t="s">
        <v>4</v>
      </c>
      <c r="B3" s="66"/>
      <c r="C3" s="66"/>
    </row>
    <row r="4" spans="1:3" ht="12.75">
      <c r="A4" s="65" t="s">
        <v>15</v>
      </c>
      <c r="B4" s="65"/>
      <c r="C4" s="65"/>
    </row>
    <row r="5" spans="1:3" ht="12.75">
      <c r="A5" s="5" t="s">
        <v>6</v>
      </c>
      <c r="B5" s="15">
        <v>2015</v>
      </c>
      <c r="C5" s="15">
        <v>2014</v>
      </c>
    </row>
    <row r="6" spans="1:3" ht="12.75">
      <c r="A6" s="5" t="s">
        <v>16</v>
      </c>
      <c r="B6" s="5"/>
      <c r="C6" s="5"/>
    </row>
    <row r="7" spans="1:3" ht="12.75">
      <c r="A7" s="5" t="s">
        <v>7</v>
      </c>
      <c r="B7" s="16">
        <v>482229</v>
      </c>
      <c r="C7" s="16">
        <v>473076</v>
      </c>
    </row>
    <row r="8" spans="1:3" ht="12.75">
      <c r="A8" s="5" t="s">
        <v>17</v>
      </c>
      <c r="B8" s="17">
        <v>3422</v>
      </c>
      <c r="C8" s="17">
        <v>3218</v>
      </c>
    </row>
    <row r="9" spans="1:3" ht="12.75">
      <c r="A9" s="3" t="s">
        <v>2</v>
      </c>
      <c r="B9" s="17">
        <f>B7+B8</f>
        <v>485651</v>
      </c>
      <c r="C9" s="17">
        <f>C7+C8</f>
        <v>476294</v>
      </c>
    </row>
    <row r="10" spans="1:3" ht="12.75">
      <c r="A10" s="5" t="s">
        <v>18</v>
      </c>
      <c r="B10" s="17"/>
      <c r="C10" s="17"/>
    </row>
    <row r="11" spans="1:3" ht="12.75">
      <c r="A11" s="5" t="s">
        <v>8</v>
      </c>
      <c r="B11" s="17">
        <v>365086</v>
      </c>
      <c r="C11" s="17">
        <v>358069</v>
      </c>
    </row>
    <row r="12" spans="1:3" ht="12.75">
      <c r="A12" s="5" t="s">
        <v>58</v>
      </c>
      <c r="B12" s="17">
        <v>93418</v>
      </c>
      <c r="C12" s="17">
        <v>91353</v>
      </c>
    </row>
    <row r="13" spans="1:3" ht="12.75">
      <c r="A13" s="5" t="s">
        <v>19</v>
      </c>
      <c r="B13" s="17">
        <f>B9-B11-B12</f>
        <v>27147</v>
      </c>
      <c r="C13" s="17">
        <f>C9-C11-C12</f>
        <v>26872</v>
      </c>
    </row>
    <row r="14" spans="1:3" ht="12.75">
      <c r="A14" s="5" t="s">
        <v>20</v>
      </c>
      <c r="B14" s="17"/>
      <c r="C14" s="17"/>
    </row>
    <row r="15" spans="1:3" ht="12.75">
      <c r="A15" s="5" t="s">
        <v>75</v>
      </c>
      <c r="B15" s="17">
        <v>2161</v>
      </c>
      <c r="C15" s="17">
        <v>2072</v>
      </c>
    </row>
    <row r="16" spans="1:3" ht="12.75">
      <c r="A16" s="5" t="s">
        <v>76</v>
      </c>
      <c r="B16" s="17">
        <v>300</v>
      </c>
      <c r="C16" s="17">
        <v>263</v>
      </c>
    </row>
    <row r="17" spans="1:3" ht="12.75">
      <c r="A17" s="5" t="s">
        <v>59</v>
      </c>
      <c r="B17" s="17">
        <f>B15+B16</f>
        <v>2461</v>
      </c>
      <c r="C17" s="17">
        <f>C15+C16</f>
        <v>2335</v>
      </c>
    </row>
    <row r="18" spans="1:3" ht="12.75">
      <c r="A18" s="5" t="s">
        <v>21</v>
      </c>
      <c r="B18" s="17">
        <v>-113</v>
      </c>
      <c r="C18" s="17">
        <v>-119</v>
      </c>
    </row>
    <row r="19" spans="1:3" ht="12.75">
      <c r="A19" s="5" t="s">
        <v>22</v>
      </c>
      <c r="B19" s="17">
        <f>B15+B16+B18</f>
        <v>2348</v>
      </c>
      <c r="C19" s="17">
        <f>C15+C16+C18</f>
        <v>2216</v>
      </c>
    </row>
    <row r="20" spans="1:3" ht="12.75">
      <c r="A20" s="5" t="s">
        <v>77</v>
      </c>
      <c r="B20" s="17">
        <f>B13-B19</f>
        <v>24799</v>
      </c>
      <c r="C20" s="17">
        <f>C13-C19</f>
        <v>24656</v>
      </c>
    </row>
    <row r="21" spans="1:3" ht="12.75">
      <c r="A21" s="5" t="s">
        <v>23</v>
      </c>
      <c r="B21" s="17"/>
      <c r="C21" s="17"/>
    </row>
    <row r="22" spans="1:3" ht="12.75">
      <c r="A22" s="5" t="s">
        <v>3</v>
      </c>
      <c r="B22" s="17">
        <v>8504</v>
      </c>
      <c r="C22" s="17">
        <v>8619</v>
      </c>
    </row>
    <row r="23" spans="1:3" ht="12.75">
      <c r="A23" s="5" t="s">
        <v>24</v>
      </c>
      <c r="B23" s="17">
        <v>-519</v>
      </c>
      <c r="C23" s="17">
        <v>-514</v>
      </c>
    </row>
    <row r="24" spans="1:3" ht="12.75">
      <c r="A24" s="6" t="s">
        <v>60</v>
      </c>
      <c r="B24" s="17">
        <f>B22+B23</f>
        <v>7985</v>
      </c>
      <c r="C24" s="17">
        <f>C22+C23</f>
        <v>8105</v>
      </c>
    </row>
    <row r="25" spans="1:3" ht="12.75">
      <c r="A25" s="5" t="s">
        <v>9</v>
      </c>
      <c r="B25" s="17">
        <f>B20-B24</f>
        <v>16814</v>
      </c>
      <c r="C25" s="17">
        <f>C20-C24</f>
        <v>16551</v>
      </c>
    </row>
    <row r="26" spans="1:3" ht="12.75">
      <c r="A26" s="5" t="s">
        <v>62</v>
      </c>
      <c r="B26" s="17">
        <v>285</v>
      </c>
      <c r="C26" s="17">
        <v>144</v>
      </c>
    </row>
    <row r="27" spans="1:3" ht="12.75">
      <c r="A27" s="6" t="s">
        <v>67</v>
      </c>
      <c r="B27" s="17">
        <f>B25+B26</f>
        <v>17099</v>
      </c>
      <c r="C27" s="17">
        <f>C25+C26</f>
        <v>16695</v>
      </c>
    </row>
    <row r="28" spans="1:3" ht="12.75">
      <c r="A28" s="5" t="s">
        <v>74</v>
      </c>
      <c r="B28" s="17">
        <v>-736</v>
      </c>
      <c r="C28" s="17">
        <v>-673</v>
      </c>
    </row>
    <row r="29" spans="1:3" ht="15">
      <c r="A29" s="14" t="s">
        <v>73</v>
      </c>
      <c r="B29" s="18">
        <f>B27+B28</f>
        <v>16363</v>
      </c>
      <c r="C29" s="18">
        <f>C27+C28</f>
        <v>16022</v>
      </c>
    </row>
    <row r="30" spans="1:3" ht="12.75">
      <c r="A30" s="5" t="s">
        <v>25</v>
      </c>
      <c r="B30" s="4"/>
      <c r="C30" s="4"/>
    </row>
    <row r="31" spans="1:3" ht="12.75">
      <c r="A31" s="5" t="s">
        <v>79</v>
      </c>
      <c r="B31" s="19">
        <v>5.01</v>
      </c>
      <c r="C31" s="19">
        <v>4.87</v>
      </c>
    </row>
    <row r="32" spans="1:3" ht="12.75">
      <c r="A32" s="5" t="s">
        <v>63</v>
      </c>
      <c r="B32" s="19">
        <v>0.06</v>
      </c>
      <c r="C32" s="19">
        <v>0.03</v>
      </c>
    </row>
    <row r="33" spans="1:3" ht="12.75">
      <c r="A33" s="3" t="s">
        <v>2</v>
      </c>
      <c r="B33" s="4"/>
      <c r="C33" s="4"/>
    </row>
    <row r="34" spans="1:3" ht="12.75">
      <c r="A34" s="5" t="s">
        <v>78</v>
      </c>
      <c r="B34" s="20">
        <f>B31+B32</f>
        <v>5.069999999999999</v>
      </c>
      <c r="C34" s="20">
        <f>C31+C32</f>
        <v>4.9</v>
      </c>
    </row>
    <row r="35" spans="1:3" ht="12.75">
      <c r="A35" s="3" t="s">
        <v>2</v>
      </c>
      <c r="B35" s="4"/>
      <c r="C35" s="4"/>
    </row>
    <row r="36" spans="1:3" ht="12.75">
      <c r="A36" s="5" t="s">
        <v>80</v>
      </c>
      <c r="B36" s="19">
        <v>4.99</v>
      </c>
      <c r="C36" s="19">
        <v>4.85</v>
      </c>
    </row>
    <row r="37" spans="1:3" ht="12.75">
      <c r="A37" s="5" t="s">
        <v>64</v>
      </c>
      <c r="B37" s="19">
        <v>0.06</v>
      </c>
      <c r="C37" s="19">
        <v>0.03</v>
      </c>
    </row>
    <row r="38" spans="1:3" ht="12.75">
      <c r="A38" s="3" t="s">
        <v>2</v>
      </c>
      <c r="B38" s="4"/>
      <c r="C38" s="4"/>
    </row>
    <row r="39" spans="1:3" ht="12.75">
      <c r="A39" s="5" t="s">
        <v>26</v>
      </c>
      <c r="B39" s="20">
        <f>B36+B37</f>
        <v>5.05</v>
      </c>
      <c r="C39" s="20">
        <f>C36+C37</f>
        <v>4.88</v>
      </c>
    </row>
    <row r="40" spans="1:3" ht="12.75">
      <c r="A40" s="3" t="s">
        <v>2</v>
      </c>
      <c r="B40" s="4"/>
      <c r="C40" s="4"/>
    </row>
    <row r="41" spans="1:3" ht="12.75">
      <c r="A41" s="5" t="s">
        <v>27</v>
      </c>
      <c r="B41" s="4"/>
      <c r="C41" s="4"/>
    </row>
    <row r="42" spans="1:3" ht="12.75">
      <c r="A42" s="5" t="s">
        <v>28</v>
      </c>
      <c r="B42" s="21">
        <v>3230</v>
      </c>
      <c r="C42" s="21">
        <v>3269</v>
      </c>
    </row>
    <row r="43" spans="1:3" ht="12.75">
      <c r="A43" s="5" t="s">
        <v>29</v>
      </c>
      <c r="B43" s="21">
        <v>3243</v>
      </c>
      <c r="C43" s="21">
        <v>3283</v>
      </c>
    </row>
    <row r="44" spans="1:3" ht="12.75">
      <c r="A44" s="5" t="s">
        <v>30</v>
      </c>
      <c r="B44" s="20">
        <v>1.92</v>
      </c>
      <c r="C44" s="20">
        <v>1.88</v>
      </c>
    </row>
    <row r="45" spans="1:3" ht="12.75">
      <c r="A45" s="3" t="s">
        <v>2</v>
      </c>
      <c r="B45" s="3"/>
      <c r="C45" s="8"/>
    </row>
    <row r="46" spans="1:3" ht="12.75">
      <c r="A46" s="7"/>
      <c r="B46" s="7"/>
      <c r="C46" s="9"/>
    </row>
    <row r="47" spans="1:3" ht="12.75">
      <c r="A47" s="7"/>
      <c r="B47" s="7"/>
      <c r="C47" s="9"/>
    </row>
    <row r="48" spans="1:3" ht="12.75">
      <c r="A48" s="7"/>
      <c r="B48" s="7"/>
      <c r="C48" s="9"/>
    </row>
    <row r="49" ht="12">
      <c r="C49" s="10"/>
    </row>
    <row r="50" ht="12">
      <c r="C50" s="10"/>
    </row>
  </sheetData>
  <sheetProtection/>
  <mergeCells count="4">
    <mergeCell ref="A4:C4"/>
    <mergeCell ref="A1:C1"/>
    <mergeCell ref="A2:C2"/>
    <mergeCell ref="A3:C3"/>
  </mergeCells>
  <printOptions gridLines="1"/>
  <pageMargins left="0.393701" right="0.393701" top="0.393701" bottom="0.39370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D63"/>
  <sheetViews>
    <sheetView zoomScale="130" zoomScaleNormal="130" zoomScalePageLayoutView="0" workbookViewId="0" topLeftCell="A16">
      <selection activeCell="A6" sqref="A6:C6"/>
    </sheetView>
  </sheetViews>
  <sheetFormatPr defaultColWidth="10.28125" defaultRowHeight="12"/>
  <cols>
    <col min="1" max="1" width="45.140625" style="0" bestFit="1" customWidth="1"/>
    <col min="2" max="2" width="10.28125" style="0" customWidth="1"/>
    <col min="3" max="3" width="11.140625" style="0" bestFit="1" customWidth="1"/>
  </cols>
  <sheetData>
    <row r="1" spans="1:3" ht="12.75">
      <c r="A1" s="66" t="s">
        <v>0</v>
      </c>
      <c r="B1" s="66"/>
      <c r="C1" s="66"/>
    </row>
    <row r="2" spans="1:3" ht="12.75">
      <c r="A2" s="66" t="s">
        <v>1</v>
      </c>
      <c r="B2" s="66"/>
      <c r="C2" s="66"/>
    </row>
    <row r="3" spans="1:3" ht="12.75">
      <c r="A3" s="3" t="s">
        <v>2</v>
      </c>
      <c r="B3" s="3"/>
      <c r="C3" s="3"/>
    </row>
    <row r="4" spans="1:3" ht="12.75">
      <c r="A4" s="66" t="s">
        <v>5</v>
      </c>
      <c r="B4" s="66"/>
      <c r="C4" s="66"/>
    </row>
    <row r="5" spans="1:3" ht="12.75">
      <c r="A5" s="3" t="s">
        <v>2</v>
      </c>
      <c r="B5" s="3"/>
      <c r="C5" s="3"/>
    </row>
    <row r="6" spans="1:3" ht="12.75">
      <c r="A6" s="65" t="s">
        <v>15</v>
      </c>
      <c r="B6" s="65"/>
      <c r="C6" s="65"/>
    </row>
    <row r="7" spans="1:3" ht="12.75">
      <c r="A7" s="5" t="s">
        <v>13</v>
      </c>
      <c r="B7" s="15">
        <v>2015</v>
      </c>
      <c r="C7" s="15">
        <v>2014</v>
      </c>
    </row>
    <row r="8" spans="1:3" ht="12.75">
      <c r="A8" s="2" t="s">
        <v>31</v>
      </c>
      <c r="B8" s="15"/>
      <c r="C8" s="15"/>
    </row>
    <row r="9" spans="1:3" ht="12.75">
      <c r="A9" s="5" t="s">
        <v>32</v>
      </c>
      <c r="B9" s="4"/>
      <c r="C9" s="4"/>
    </row>
    <row r="10" spans="1:3" ht="12.75">
      <c r="A10" s="5" t="s">
        <v>33</v>
      </c>
      <c r="B10" s="16">
        <v>9135</v>
      </c>
      <c r="C10" s="16">
        <v>7281</v>
      </c>
    </row>
    <row r="11" spans="1:3" ht="12.75">
      <c r="A11" s="5" t="s">
        <v>34</v>
      </c>
      <c r="B11" s="17">
        <v>6778</v>
      </c>
      <c r="C11" s="17">
        <v>6677</v>
      </c>
    </row>
    <row r="12" spans="1:3" ht="12.75">
      <c r="A12" s="5" t="s">
        <v>10</v>
      </c>
      <c r="B12" s="17">
        <v>45141</v>
      </c>
      <c r="C12" s="17">
        <v>44858</v>
      </c>
    </row>
    <row r="13" spans="1:3" ht="12.75">
      <c r="A13" s="5" t="s">
        <v>35</v>
      </c>
      <c r="B13" s="17">
        <v>2224</v>
      </c>
      <c r="C13" s="17">
        <v>1909</v>
      </c>
    </row>
    <row r="14" spans="1:4" ht="12.75">
      <c r="A14" s="5" t="s">
        <v>65</v>
      </c>
      <c r="B14" s="22">
        <v>0</v>
      </c>
      <c r="C14" s="22">
        <v>460</v>
      </c>
      <c r="D14" s="11"/>
    </row>
    <row r="15" spans="1:3" ht="12.75">
      <c r="A15" s="3" t="s">
        <v>2</v>
      </c>
      <c r="B15" s="4"/>
      <c r="C15" s="4"/>
    </row>
    <row r="16" spans="1:3" ht="12.75">
      <c r="A16" s="2" t="s">
        <v>36</v>
      </c>
      <c r="B16" s="16">
        <f>SUM(B10:B14)</f>
        <v>63278</v>
      </c>
      <c r="C16" s="16">
        <f>SUM(C10:C14)</f>
        <v>61185</v>
      </c>
    </row>
    <row r="17" spans="1:3" ht="12.75">
      <c r="A17" s="2"/>
      <c r="B17" s="15"/>
      <c r="C17" s="15"/>
    </row>
    <row r="18" spans="1:3" ht="12.75">
      <c r="A18" s="5" t="s">
        <v>37</v>
      </c>
      <c r="B18" s="17">
        <v>177395</v>
      </c>
      <c r="C18" s="17">
        <v>173089</v>
      </c>
    </row>
    <row r="19" spans="1:3" ht="12.75">
      <c r="A19" s="5" t="s">
        <v>38</v>
      </c>
      <c r="B19" s="22">
        <v>-63115</v>
      </c>
      <c r="C19" s="22">
        <v>-57725</v>
      </c>
    </row>
    <row r="20" spans="1:3" ht="12.75">
      <c r="A20" s="5" t="s">
        <v>39</v>
      </c>
      <c r="B20" s="17">
        <f>B18+B19</f>
        <v>114280</v>
      </c>
      <c r="C20" s="17">
        <f>C18+C19</f>
        <v>115364</v>
      </c>
    </row>
    <row r="21" spans="1:3" ht="12.75">
      <c r="A21" s="5"/>
      <c r="B21" s="17"/>
      <c r="C21" s="17"/>
    </row>
    <row r="22" spans="1:3" ht="12.75">
      <c r="A22" s="5" t="s">
        <v>40</v>
      </c>
      <c r="B22" s="17">
        <v>5239</v>
      </c>
      <c r="C22" s="17">
        <v>5589</v>
      </c>
    </row>
    <row r="23" spans="1:3" ht="12.75">
      <c r="A23" s="5" t="s">
        <v>41</v>
      </c>
      <c r="B23" s="17">
        <v>-2864</v>
      </c>
      <c r="C23" s="17">
        <v>-3046</v>
      </c>
    </row>
    <row r="24" spans="1:3" ht="12.75">
      <c r="A24" s="5" t="s">
        <v>42</v>
      </c>
      <c r="B24" s="17">
        <f>B22+B23</f>
        <v>2375</v>
      </c>
      <c r="C24" s="17">
        <f>C22+C23</f>
        <v>2543</v>
      </c>
    </row>
    <row r="25" spans="1:3" ht="12.75">
      <c r="A25" s="5"/>
      <c r="B25" s="17"/>
      <c r="C25" s="17"/>
    </row>
    <row r="26" spans="1:3" ht="12.75">
      <c r="A26" s="5" t="s">
        <v>43</v>
      </c>
      <c r="B26" s="17">
        <v>18102</v>
      </c>
      <c r="C26" s="17">
        <v>19510</v>
      </c>
    </row>
    <row r="27" spans="1:3" ht="12.75">
      <c r="A27" s="5" t="s">
        <v>44</v>
      </c>
      <c r="B27" s="17">
        <v>5671</v>
      </c>
      <c r="C27" s="17">
        <v>6149</v>
      </c>
    </row>
    <row r="28" spans="1:3" ht="12.75">
      <c r="A28" s="3" t="s">
        <v>2</v>
      </c>
      <c r="B28" s="17"/>
      <c r="C28" s="17"/>
    </row>
    <row r="29" spans="1:3" ht="12.75">
      <c r="A29" s="2" t="s">
        <v>45</v>
      </c>
      <c r="B29" s="23">
        <f>B16+B20+B24+B26+B27</f>
        <v>203706</v>
      </c>
      <c r="C29" s="23">
        <f>C16+C20+C24+C26+C27</f>
        <v>204751</v>
      </c>
    </row>
    <row r="30" spans="1:3" ht="12.75">
      <c r="A30" s="3" t="s">
        <v>2</v>
      </c>
      <c r="B30" s="17"/>
      <c r="C30" s="17"/>
    </row>
    <row r="31" spans="1:3" ht="12.75">
      <c r="A31" s="2" t="s">
        <v>46</v>
      </c>
      <c r="B31" s="24"/>
      <c r="C31" s="24"/>
    </row>
    <row r="32" spans="1:3" ht="12.75">
      <c r="A32" s="5" t="s">
        <v>47</v>
      </c>
      <c r="B32" s="17"/>
      <c r="C32" s="17"/>
    </row>
    <row r="33" spans="1:3" ht="12.75">
      <c r="A33" s="5" t="s">
        <v>68</v>
      </c>
      <c r="B33" s="16">
        <v>1592</v>
      </c>
      <c r="C33" s="16">
        <v>7670</v>
      </c>
    </row>
    <row r="34" spans="1:3" ht="12.75">
      <c r="A34" s="5" t="s">
        <v>48</v>
      </c>
      <c r="B34" s="17">
        <v>38410</v>
      </c>
      <c r="C34" s="17">
        <v>37415</v>
      </c>
    </row>
    <row r="35" spans="1:3" ht="12.75">
      <c r="A35" s="5" t="s">
        <v>49</v>
      </c>
      <c r="B35" s="17">
        <v>19152</v>
      </c>
      <c r="C35" s="17">
        <v>18793</v>
      </c>
    </row>
    <row r="36" spans="1:3" ht="12.75">
      <c r="A36" s="5" t="s">
        <v>50</v>
      </c>
      <c r="B36" s="17">
        <v>1021</v>
      </c>
      <c r="C36" s="17">
        <v>966</v>
      </c>
    </row>
    <row r="37" spans="1:3" ht="12.75">
      <c r="A37" s="5" t="s">
        <v>14</v>
      </c>
      <c r="B37" s="17">
        <v>4810</v>
      </c>
      <c r="C37" s="17">
        <v>4103</v>
      </c>
    </row>
    <row r="38" spans="1:3" ht="12.75">
      <c r="A38" s="5" t="s">
        <v>61</v>
      </c>
      <c r="B38" s="17">
        <v>287</v>
      </c>
      <c r="C38" s="17">
        <v>309</v>
      </c>
    </row>
    <row r="39" spans="1:3" ht="12.75">
      <c r="A39" s="5" t="s">
        <v>66</v>
      </c>
      <c r="B39" s="22">
        <v>0</v>
      </c>
      <c r="C39" s="22">
        <v>89</v>
      </c>
    </row>
    <row r="40" spans="1:3" ht="12.75">
      <c r="A40" s="3" t="s">
        <v>2</v>
      </c>
      <c r="B40" s="17"/>
      <c r="C40" s="17"/>
    </row>
    <row r="41" spans="1:3" ht="12.75">
      <c r="A41" s="2" t="s">
        <v>51</v>
      </c>
      <c r="B41" s="21">
        <f>SUM(B33:B39)</f>
        <v>65272</v>
      </c>
      <c r="C41" s="21">
        <f>SUM(C33:C39)</f>
        <v>69345</v>
      </c>
    </row>
    <row r="42" spans="1:3" ht="12.75">
      <c r="A42" s="2"/>
      <c r="B42" s="24"/>
      <c r="C42" s="24"/>
    </row>
    <row r="43" spans="1:3" ht="12.75">
      <c r="A43" s="5" t="s">
        <v>11</v>
      </c>
      <c r="B43" s="17">
        <v>41086</v>
      </c>
      <c r="C43" s="17">
        <v>41771</v>
      </c>
    </row>
    <row r="44" spans="1:3" ht="12.75">
      <c r="A44" s="5" t="s">
        <v>12</v>
      </c>
      <c r="B44" s="17">
        <v>2606</v>
      </c>
      <c r="C44" s="17">
        <v>2788</v>
      </c>
    </row>
    <row r="45" spans="1:3" ht="12.75">
      <c r="A45" s="5" t="s">
        <v>52</v>
      </c>
      <c r="B45" s="17">
        <v>8805</v>
      </c>
      <c r="C45" s="17">
        <v>8017</v>
      </c>
    </row>
    <row r="46" spans="1:3" ht="12.75">
      <c r="A46" s="5" t="s">
        <v>69</v>
      </c>
      <c r="B46" s="17">
        <v>0</v>
      </c>
      <c r="C46" s="17">
        <v>1491</v>
      </c>
    </row>
    <row r="47" spans="1:3" ht="12.75">
      <c r="A47" s="5" t="s">
        <v>53</v>
      </c>
      <c r="B47" s="17">
        <v>0</v>
      </c>
      <c r="C47" s="17">
        <v>0</v>
      </c>
    </row>
    <row r="48" spans="1:3" ht="12.75">
      <c r="A48" s="5"/>
      <c r="B48" s="17"/>
      <c r="C48" s="17"/>
    </row>
    <row r="49" spans="1:3" ht="12.75">
      <c r="A49" s="5" t="s">
        <v>54</v>
      </c>
      <c r="B49" s="17"/>
      <c r="C49" s="17"/>
    </row>
    <row r="50" spans="1:3" ht="12.75">
      <c r="A50" s="5" t="s">
        <v>82</v>
      </c>
      <c r="B50" s="17">
        <v>323</v>
      </c>
      <c r="C50" s="17">
        <v>323</v>
      </c>
    </row>
    <row r="51" spans="1:3" ht="12.75">
      <c r="A51" s="5" t="s">
        <v>55</v>
      </c>
      <c r="B51" s="17">
        <v>2462</v>
      </c>
      <c r="C51" s="17">
        <v>2362</v>
      </c>
    </row>
    <row r="52" spans="1:3" ht="12.75">
      <c r="A52" s="5" t="s">
        <v>56</v>
      </c>
      <c r="B52" s="17">
        <v>85777</v>
      </c>
      <c r="C52" s="17">
        <v>76566</v>
      </c>
    </row>
    <row r="53" spans="1:3" ht="12.75">
      <c r="A53" s="5" t="s">
        <v>81</v>
      </c>
      <c r="B53" s="17">
        <v>-7168</v>
      </c>
      <c r="C53" s="17">
        <v>-2996</v>
      </c>
    </row>
    <row r="54" spans="1:3" ht="12.75">
      <c r="A54" s="3" t="s">
        <v>2</v>
      </c>
      <c r="B54" s="17"/>
      <c r="C54" s="17"/>
    </row>
    <row r="55" spans="1:3" ht="12.75">
      <c r="A55" s="6" t="s">
        <v>70</v>
      </c>
      <c r="B55" s="17">
        <f>SUM(B50:B53)</f>
        <v>81394</v>
      </c>
      <c r="C55" s="17">
        <f>SUM(C50:C53)</f>
        <v>76255</v>
      </c>
    </row>
    <row r="56" spans="1:3" ht="12.75">
      <c r="A56" s="6"/>
      <c r="B56" s="17"/>
      <c r="C56" s="17"/>
    </row>
    <row r="57" spans="1:3" ht="12.75">
      <c r="A57" s="6" t="s">
        <v>72</v>
      </c>
      <c r="B57" s="17">
        <v>4543</v>
      </c>
      <c r="C57" s="17">
        <v>5084</v>
      </c>
    </row>
    <row r="58" spans="1:3" ht="12.75">
      <c r="A58" s="3"/>
      <c r="B58" s="17"/>
      <c r="C58" s="17"/>
    </row>
    <row r="59" spans="1:3" ht="12.75">
      <c r="A59" s="5" t="s">
        <v>71</v>
      </c>
      <c r="B59" s="17">
        <f>B55+B57</f>
        <v>85937</v>
      </c>
      <c r="C59" s="17">
        <f>C55+C57</f>
        <v>81339</v>
      </c>
    </row>
    <row r="60" spans="1:3" ht="12.75">
      <c r="A60" s="3" t="s">
        <v>2</v>
      </c>
      <c r="B60" s="17"/>
      <c r="C60" s="17"/>
    </row>
    <row r="61" spans="1:3" ht="12.75">
      <c r="A61" s="2" t="s">
        <v>57</v>
      </c>
      <c r="B61" s="23">
        <f>B59+B47+B46+B45+B44+B43+B41</f>
        <v>203706</v>
      </c>
      <c r="C61" s="23">
        <f>C59+C47+C46+C45+C44+C43+C41</f>
        <v>204751</v>
      </c>
    </row>
    <row r="62" spans="1:3" ht="15">
      <c r="A62" s="1" t="s">
        <v>2</v>
      </c>
      <c r="B62" s="12"/>
      <c r="C62" s="12"/>
    </row>
    <row r="63" ht="12">
      <c r="B63" s="13"/>
    </row>
  </sheetData>
  <sheetProtection/>
  <mergeCells count="4">
    <mergeCell ref="A1:C1"/>
    <mergeCell ref="A2:C2"/>
    <mergeCell ref="A4:C4"/>
    <mergeCell ref="A6:C6"/>
  </mergeCells>
  <printOptions gridLines="1"/>
  <pageMargins left="0.393701" right="0.393701" top="0.393701" bottom="0.39370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E77"/>
  <sheetViews>
    <sheetView zoomScalePageLayoutView="0" workbookViewId="0" topLeftCell="A1">
      <selection activeCell="A36" sqref="A36"/>
    </sheetView>
  </sheetViews>
  <sheetFormatPr defaultColWidth="10.28125" defaultRowHeight="15.75" customHeight="1"/>
  <cols>
    <col min="1" max="1" width="53.28125" style="26" customWidth="1"/>
    <col min="2" max="4" width="13.140625" style="26" customWidth="1"/>
    <col min="5" max="5" width="13.140625" style="39" customWidth="1"/>
    <col min="6" max="16384" width="10.28125" style="26" customWidth="1"/>
  </cols>
  <sheetData>
    <row r="1" spans="1:3" ht="15.75" customHeight="1">
      <c r="A1" s="25" t="s">
        <v>0</v>
      </c>
      <c r="B1" s="25"/>
      <c r="C1" s="25"/>
    </row>
    <row r="2" spans="1:3" ht="15.75" customHeight="1">
      <c r="A2" s="27" t="s">
        <v>85</v>
      </c>
      <c r="B2" s="28"/>
      <c r="C2" s="28"/>
    </row>
    <row r="3" spans="1:3" ht="15.75" customHeight="1">
      <c r="A3" s="25" t="s">
        <v>4</v>
      </c>
      <c r="B3" s="25"/>
      <c r="C3" s="25"/>
    </row>
    <row r="4" spans="1:5" s="14" customFormat="1" ht="15.75" customHeight="1">
      <c r="A4" s="25" t="s">
        <v>15</v>
      </c>
      <c r="B4" s="25"/>
      <c r="C4" s="25"/>
      <c r="E4" s="40"/>
    </row>
    <row r="5" spans="1:5" s="14" customFormat="1" ht="32.25" customHeight="1">
      <c r="A5" s="25" t="s">
        <v>6</v>
      </c>
      <c r="B5" s="29">
        <v>2015</v>
      </c>
      <c r="C5" s="29">
        <v>2014</v>
      </c>
      <c r="D5" s="30" t="s">
        <v>84</v>
      </c>
      <c r="E5" s="41" t="s">
        <v>86</v>
      </c>
    </row>
    <row r="6" spans="1:5" s="14" customFormat="1" ht="15.75" customHeight="1">
      <c r="A6" s="25" t="s">
        <v>16</v>
      </c>
      <c r="B6" s="25"/>
      <c r="C6" s="25"/>
      <c r="E6" s="40"/>
    </row>
    <row r="7" spans="1:5" ht="15.75" customHeight="1">
      <c r="A7" s="31" t="s">
        <v>7</v>
      </c>
      <c r="B7" s="32">
        <v>482229</v>
      </c>
      <c r="C7" s="32">
        <v>473076</v>
      </c>
      <c r="D7" s="33">
        <f>B7-C7</f>
        <v>9153</v>
      </c>
      <c r="E7" s="39">
        <f>D7/C7</f>
        <v>0.01934784262993684</v>
      </c>
    </row>
    <row r="8" spans="1:5" ht="15.75" customHeight="1">
      <c r="A8" s="31" t="s">
        <v>17</v>
      </c>
      <c r="B8" s="34">
        <v>3422</v>
      </c>
      <c r="C8" s="34">
        <v>3218</v>
      </c>
      <c r="D8" s="33">
        <f aca="true" t="shared" si="0" ref="D8:D29">B8-C8</f>
        <v>204</v>
      </c>
      <c r="E8" s="39">
        <f aca="true" t="shared" si="1" ref="E8:E29">D8/C8</f>
        <v>0.06339341205717837</v>
      </c>
    </row>
    <row r="9" spans="1:5" ht="15.75" customHeight="1">
      <c r="A9" s="27" t="s">
        <v>83</v>
      </c>
      <c r="B9" s="35">
        <f>B7+B8</f>
        <v>485651</v>
      </c>
      <c r="C9" s="35">
        <f>C7+C8</f>
        <v>476294</v>
      </c>
      <c r="D9" s="42">
        <f t="shared" si="0"/>
        <v>9357</v>
      </c>
      <c r="E9" s="43">
        <f t="shared" si="1"/>
        <v>0.0196454290837172</v>
      </c>
    </row>
    <row r="10" spans="1:4" ht="15.75" customHeight="1">
      <c r="A10" s="25" t="s">
        <v>18</v>
      </c>
      <c r="B10" s="34"/>
      <c r="C10" s="34"/>
      <c r="D10" s="33"/>
    </row>
    <row r="11" spans="1:5" ht="15.75" customHeight="1">
      <c r="A11" s="31" t="s">
        <v>8</v>
      </c>
      <c r="B11" s="34">
        <v>365086</v>
      </c>
      <c r="C11" s="34">
        <v>358069</v>
      </c>
      <c r="D11" s="33">
        <f t="shared" si="0"/>
        <v>7017</v>
      </c>
      <c r="E11" s="39">
        <f t="shared" si="1"/>
        <v>0.01959678162588775</v>
      </c>
    </row>
    <row r="12" spans="1:5" ht="15.75" customHeight="1">
      <c r="A12" s="31" t="s">
        <v>58</v>
      </c>
      <c r="B12" s="34">
        <v>93418</v>
      </c>
      <c r="C12" s="34">
        <v>91353</v>
      </c>
      <c r="D12" s="33">
        <f t="shared" si="0"/>
        <v>2065</v>
      </c>
      <c r="E12" s="39">
        <f t="shared" si="1"/>
        <v>0.02260462163256817</v>
      </c>
    </row>
    <row r="13" spans="1:5" ht="15.75" customHeight="1">
      <c r="A13" s="31" t="s">
        <v>19</v>
      </c>
      <c r="B13" s="34">
        <f>B9-B11-B12</f>
        <v>27147</v>
      </c>
      <c r="C13" s="34">
        <f>C9-C11-C12</f>
        <v>26872</v>
      </c>
      <c r="D13" s="33">
        <f t="shared" si="0"/>
        <v>275</v>
      </c>
      <c r="E13" s="39">
        <f t="shared" si="1"/>
        <v>0.010233700506103007</v>
      </c>
    </row>
    <row r="14" spans="1:4" ht="15.75" customHeight="1">
      <c r="A14" s="31" t="s">
        <v>20</v>
      </c>
      <c r="B14" s="34"/>
      <c r="C14" s="34"/>
      <c r="D14" s="33"/>
    </row>
    <row r="15" spans="1:5" ht="15.75" customHeight="1">
      <c r="A15" s="31" t="s">
        <v>75</v>
      </c>
      <c r="B15" s="34">
        <v>2161</v>
      </c>
      <c r="C15" s="34">
        <v>2072</v>
      </c>
      <c r="D15" s="33">
        <f t="shared" si="0"/>
        <v>89</v>
      </c>
      <c r="E15" s="39">
        <f t="shared" si="1"/>
        <v>0.04295366795366795</v>
      </c>
    </row>
    <row r="16" spans="1:5" ht="15.75" customHeight="1">
      <c r="A16" s="31" t="s">
        <v>76</v>
      </c>
      <c r="B16" s="34">
        <v>300</v>
      </c>
      <c r="C16" s="34">
        <v>263</v>
      </c>
      <c r="D16" s="33">
        <f t="shared" si="0"/>
        <v>37</v>
      </c>
      <c r="E16" s="39">
        <f t="shared" si="1"/>
        <v>0.14068441064638784</v>
      </c>
    </row>
    <row r="17" spans="1:5" ht="15.75" customHeight="1">
      <c r="A17" s="31" t="s">
        <v>59</v>
      </c>
      <c r="B17" s="34">
        <f>B15+B16</f>
        <v>2461</v>
      </c>
      <c r="C17" s="34">
        <f>C15+C16</f>
        <v>2335</v>
      </c>
      <c r="D17" s="33">
        <f t="shared" si="0"/>
        <v>126</v>
      </c>
      <c r="E17" s="39">
        <f t="shared" si="1"/>
        <v>0.053961456102783724</v>
      </c>
    </row>
    <row r="18" spans="1:5" ht="15.75" customHeight="1">
      <c r="A18" s="31" t="s">
        <v>21</v>
      </c>
      <c r="B18" s="34">
        <v>-113</v>
      </c>
      <c r="C18" s="34">
        <v>-119</v>
      </c>
      <c r="D18" s="33">
        <f t="shared" si="0"/>
        <v>6</v>
      </c>
      <c r="E18" s="39">
        <f t="shared" si="1"/>
        <v>-0.05042016806722689</v>
      </c>
    </row>
    <row r="19" spans="1:5" ht="15.75" customHeight="1">
      <c r="A19" s="31" t="s">
        <v>22</v>
      </c>
      <c r="B19" s="34">
        <f>B15+B16+B18</f>
        <v>2348</v>
      </c>
      <c r="C19" s="34">
        <f>C15+C16+C18</f>
        <v>2216</v>
      </c>
      <c r="D19" s="33">
        <f t="shared" si="0"/>
        <v>132</v>
      </c>
      <c r="E19" s="39">
        <f t="shared" si="1"/>
        <v>0.05956678700361011</v>
      </c>
    </row>
    <row r="20" spans="1:5" ht="15.75" customHeight="1">
      <c r="A20" s="31" t="s">
        <v>77</v>
      </c>
      <c r="B20" s="34">
        <f>B13-B19</f>
        <v>24799</v>
      </c>
      <c r="C20" s="34">
        <f>C13-C19</f>
        <v>24656</v>
      </c>
      <c r="D20" s="33">
        <f t="shared" si="0"/>
        <v>143</v>
      </c>
      <c r="E20" s="39">
        <f t="shared" si="1"/>
        <v>0.005799805321219987</v>
      </c>
    </row>
    <row r="21" spans="1:4" ht="15.75" customHeight="1">
      <c r="A21" s="31" t="s">
        <v>23</v>
      </c>
      <c r="B21" s="34"/>
      <c r="C21" s="34"/>
      <c r="D21" s="33"/>
    </row>
    <row r="22" spans="1:5" ht="15.75" customHeight="1">
      <c r="A22" s="31" t="s">
        <v>3</v>
      </c>
      <c r="B22" s="34">
        <v>8504</v>
      </c>
      <c r="C22" s="34">
        <v>8619</v>
      </c>
      <c r="D22" s="33">
        <f t="shared" si="0"/>
        <v>-115</v>
      </c>
      <c r="E22" s="39">
        <f t="shared" si="1"/>
        <v>-0.013342615152569903</v>
      </c>
    </row>
    <row r="23" spans="1:5" ht="15.75" customHeight="1">
      <c r="A23" s="31" t="s">
        <v>24</v>
      </c>
      <c r="B23" s="34">
        <v>-519</v>
      </c>
      <c r="C23" s="34">
        <v>-514</v>
      </c>
      <c r="D23" s="33">
        <f t="shared" si="0"/>
        <v>-5</v>
      </c>
      <c r="E23" s="39">
        <f t="shared" si="1"/>
        <v>0.009727626459143969</v>
      </c>
    </row>
    <row r="24" spans="1:5" ht="15.75" customHeight="1">
      <c r="A24" s="36" t="s">
        <v>60</v>
      </c>
      <c r="B24" s="34">
        <f>B22+B23</f>
        <v>7985</v>
      </c>
      <c r="C24" s="34">
        <f>C22+C23</f>
        <v>8105</v>
      </c>
      <c r="D24" s="33">
        <f t="shared" si="0"/>
        <v>-120</v>
      </c>
      <c r="E24" s="39">
        <f t="shared" si="1"/>
        <v>-0.014805675508945095</v>
      </c>
    </row>
    <row r="25" spans="1:5" ht="15.75" customHeight="1">
      <c r="A25" s="31" t="s">
        <v>9</v>
      </c>
      <c r="B25" s="34">
        <f>B20-B24</f>
        <v>16814</v>
      </c>
      <c r="C25" s="34">
        <f>C20-C24</f>
        <v>16551</v>
      </c>
      <c r="D25" s="33">
        <f t="shared" si="0"/>
        <v>263</v>
      </c>
      <c r="E25" s="39">
        <f t="shared" si="1"/>
        <v>0.015890278533019154</v>
      </c>
    </row>
    <row r="26" spans="1:5" ht="15.75" customHeight="1">
      <c r="A26" s="31" t="s">
        <v>62</v>
      </c>
      <c r="B26" s="34">
        <v>285</v>
      </c>
      <c r="C26" s="34">
        <v>144</v>
      </c>
      <c r="D26" s="33">
        <f t="shared" si="0"/>
        <v>141</v>
      </c>
      <c r="E26" s="39">
        <f t="shared" si="1"/>
        <v>0.9791666666666666</v>
      </c>
    </row>
    <row r="27" spans="1:5" ht="15.75" customHeight="1">
      <c r="A27" s="36" t="s">
        <v>67</v>
      </c>
      <c r="B27" s="34">
        <f>B25+B26</f>
        <v>17099</v>
      </c>
      <c r="C27" s="34">
        <f>C25+C26</f>
        <v>16695</v>
      </c>
      <c r="D27" s="33">
        <f t="shared" si="0"/>
        <v>404</v>
      </c>
      <c r="E27" s="39">
        <f t="shared" si="1"/>
        <v>0.02419886193471099</v>
      </c>
    </row>
    <row r="28" spans="1:5" ht="15.75" customHeight="1">
      <c r="A28" s="31" t="s">
        <v>74</v>
      </c>
      <c r="B28" s="34">
        <v>-736</v>
      </c>
      <c r="C28" s="34">
        <v>-673</v>
      </c>
      <c r="D28" s="33">
        <f t="shared" si="0"/>
        <v>-63</v>
      </c>
      <c r="E28" s="39">
        <f t="shared" si="1"/>
        <v>0.09361069836552749</v>
      </c>
    </row>
    <row r="29" spans="1:5" ht="15.75" customHeight="1">
      <c r="A29" s="14" t="s">
        <v>73</v>
      </c>
      <c r="B29" s="18">
        <f>B27+B28</f>
        <v>16363</v>
      </c>
      <c r="C29" s="18">
        <f>C27+C28</f>
        <v>16022</v>
      </c>
      <c r="D29" s="42">
        <f t="shared" si="0"/>
        <v>341</v>
      </c>
      <c r="E29" s="43">
        <f t="shared" si="1"/>
        <v>0.021283235551117215</v>
      </c>
    </row>
    <row r="30" spans="1:5" ht="15.75" customHeight="1">
      <c r="A30" s="14"/>
      <c r="B30" s="18"/>
      <c r="C30" s="18"/>
      <c r="D30" s="42"/>
      <c r="E30" s="43"/>
    </row>
    <row r="31" spans="1:3" ht="15.75" customHeight="1">
      <c r="A31" s="37"/>
      <c r="B31" s="37"/>
      <c r="C31" s="38"/>
    </row>
    <row r="32" spans="1:3" ht="15.75" customHeight="1">
      <c r="A32" s="37"/>
      <c r="B32" s="37"/>
      <c r="C32" s="38"/>
    </row>
    <row r="33" spans="1:3" ht="15.75" customHeight="1">
      <c r="A33" s="25" t="s">
        <v>5</v>
      </c>
      <c r="B33" s="25"/>
      <c r="C33" s="25"/>
    </row>
    <row r="34" spans="1:3" ht="15.75" customHeight="1">
      <c r="A34" s="28" t="s">
        <v>85</v>
      </c>
      <c r="B34" s="28"/>
      <c r="C34" s="28"/>
    </row>
    <row r="35" spans="1:3" ht="15.75" customHeight="1">
      <c r="A35" s="31" t="s">
        <v>15</v>
      </c>
      <c r="B35" s="31"/>
      <c r="C35" s="31"/>
    </row>
    <row r="36" spans="1:5" ht="30">
      <c r="A36" s="31" t="s">
        <v>13</v>
      </c>
      <c r="B36" s="29">
        <v>2015</v>
      </c>
      <c r="C36" s="29">
        <v>2014</v>
      </c>
      <c r="D36" s="46" t="s">
        <v>84</v>
      </c>
      <c r="E36" s="41" t="s">
        <v>86</v>
      </c>
    </row>
    <row r="37" spans="1:5" ht="15.75" customHeight="1">
      <c r="A37" s="25" t="s">
        <v>31</v>
      </c>
      <c r="B37" s="29"/>
      <c r="C37" s="29"/>
      <c r="D37" s="14"/>
      <c r="E37" s="40"/>
    </row>
    <row r="38" spans="1:4" ht="15.75" customHeight="1">
      <c r="A38" s="25" t="s">
        <v>32</v>
      </c>
      <c r="B38" s="44"/>
      <c r="C38" s="44"/>
      <c r="D38" s="33"/>
    </row>
    <row r="39" spans="1:5" ht="15.75" customHeight="1">
      <c r="A39" s="31" t="s">
        <v>33</v>
      </c>
      <c r="B39" s="32">
        <v>9135</v>
      </c>
      <c r="C39" s="32">
        <v>7281</v>
      </c>
      <c r="D39" s="33">
        <f>B39-C39</f>
        <v>1854</v>
      </c>
      <c r="E39" s="39">
        <f>D39/C39</f>
        <v>0.2546353522867738</v>
      </c>
    </row>
    <row r="40" spans="1:5" ht="15.75" customHeight="1">
      <c r="A40" s="31" t="s">
        <v>34</v>
      </c>
      <c r="B40" s="34">
        <v>6778</v>
      </c>
      <c r="C40" s="34">
        <v>6677</v>
      </c>
      <c r="D40" s="33">
        <f aca="true" t="shared" si="2" ref="D40:D77">B40-C40</f>
        <v>101</v>
      </c>
      <c r="E40" s="39">
        <f aca="true" t="shared" si="3" ref="E40:E77">D40/C40</f>
        <v>0.015126553841545605</v>
      </c>
    </row>
    <row r="41" spans="1:5" ht="15.75" customHeight="1">
      <c r="A41" s="31" t="s">
        <v>10</v>
      </c>
      <c r="B41" s="34">
        <v>45141</v>
      </c>
      <c r="C41" s="34">
        <v>44858</v>
      </c>
      <c r="D41" s="33">
        <f t="shared" si="2"/>
        <v>283</v>
      </c>
      <c r="E41" s="39">
        <f t="shared" si="3"/>
        <v>0.006308796647197824</v>
      </c>
    </row>
    <row r="42" spans="1:5" ht="15.75" customHeight="1">
      <c r="A42" s="31" t="s">
        <v>35</v>
      </c>
      <c r="B42" s="34">
        <v>2224</v>
      </c>
      <c r="C42" s="34">
        <v>1909</v>
      </c>
      <c r="D42" s="33">
        <f t="shared" si="2"/>
        <v>315</v>
      </c>
      <c r="E42" s="39">
        <f t="shared" si="3"/>
        <v>0.16500785751702463</v>
      </c>
    </row>
    <row r="43" spans="1:5" ht="15.75" customHeight="1">
      <c r="A43" s="31" t="s">
        <v>65</v>
      </c>
      <c r="B43" s="45">
        <v>0</v>
      </c>
      <c r="C43" s="45">
        <v>460</v>
      </c>
      <c r="D43" s="33">
        <f t="shared" si="2"/>
        <v>-460</v>
      </c>
      <c r="E43" s="39">
        <f t="shared" si="3"/>
        <v>-1</v>
      </c>
    </row>
    <row r="44" spans="1:5" ht="15.75" customHeight="1">
      <c r="A44" s="25" t="s">
        <v>36</v>
      </c>
      <c r="B44" s="18">
        <f>SUM(B39:B43)</f>
        <v>63278</v>
      </c>
      <c r="C44" s="18">
        <f>SUM(C39:C43)</f>
        <v>61185</v>
      </c>
      <c r="D44" s="47">
        <f t="shared" si="2"/>
        <v>2093</v>
      </c>
      <c r="E44" s="40">
        <f t="shared" si="3"/>
        <v>0.034207730652937814</v>
      </c>
    </row>
    <row r="45" spans="1:5" ht="15.75" customHeight="1">
      <c r="A45" s="31" t="s">
        <v>37</v>
      </c>
      <c r="B45" s="34">
        <v>177395</v>
      </c>
      <c r="C45" s="34">
        <v>173089</v>
      </c>
      <c r="D45" s="33">
        <f t="shared" si="2"/>
        <v>4306</v>
      </c>
      <c r="E45" s="39">
        <f t="shared" si="3"/>
        <v>0.024877375223151095</v>
      </c>
    </row>
    <row r="46" spans="1:5" ht="15.75" customHeight="1">
      <c r="A46" s="31" t="s">
        <v>38</v>
      </c>
      <c r="B46" s="45">
        <v>-63115</v>
      </c>
      <c r="C46" s="45">
        <v>-57725</v>
      </c>
      <c r="D46" s="33">
        <f t="shared" si="2"/>
        <v>-5390</v>
      </c>
      <c r="E46" s="39">
        <f t="shared" si="3"/>
        <v>0.09337375487223906</v>
      </c>
    </row>
    <row r="47" spans="1:5" ht="15.75" customHeight="1">
      <c r="A47" s="31" t="s">
        <v>39</v>
      </c>
      <c r="B47" s="34">
        <f>B45+B46</f>
        <v>114280</v>
      </c>
      <c r="C47" s="34">
        <f>C45+C46</f>
        <v>115364</v>
      </c>
      <c r="D47" s="33">
        <f t="shared" si="2"/>
        <v>-1084</v>
      </c>
      <c r="E47" s="39">
        <f t="shared" si="3"/>
        <v>-0.009396345480392497</v>
      </c>
    </row>
    <row r="48" spans="1:5" ht="15.75" customHeight="1">
      <c r="A48" s="31" t="s">
        <v>40</v>
      </c>
      <c r="B48" s="34">
        <v>5239</v>
      </c>
      <c r="C48" s="34">
        <v>5589</v>
      </c>
      <c r="D48" s="33">
        <f t="shared" si="2"/>
        <v>-350</v>
      </c>
      <c r="E48" s="39">
        <f t="shared" si="3"/>
        <v>-0.06262300948291287</v>
      </c>
    </row>
    <row r="49" spans="1:5" ht="15.75" customHeight="1">
      <c r="A49" s="31" t="s">
        <v>41</v>
      </c>
      <c r="B49" s="34">
        <v>-2864</v>
      </c>
      <c r="C49" s="34">
        <v>-3046</v>
      </c>
      <c r="D49" s="33">
        <f t="shared" si="2"/>
        <v>182</v>
      </c>
      <c r="E49" s="39">
        <f t="shared" si="3"/>
        <v>-0.05975049244911359</v>
      </c>
    </row>
    <row r="50" spans="1:5" ht="15.75" customHeight="1">
      <c r="A50" s="31" t="s">
        <v>42</v>
      </c>
      <c r="B50" s="34">
        <f>B48+B49</f>
        <v>2375</v>
      </c>
      <c r="C50" s="34">
        <f>C48+C49</f>
        <v>2543</v>
      </c>
      <c r="D50" s="33">
        <f t="shared" si="2"/>
        <v>-168</v>
      </c>
      <c r="E50" s="39">
        <f t="shared" si="3"/>
        <v>-0.06606370428627605</v>
      </c>
    </row>
    <row r="51" spans="1:5" ht="15.75" customHeight="1">
      <c r="A51" s="31" t="s">
        <v>43</v>
      </c>
      <c r="B51" s="34">
        <v>18102</v>
      </c>
      <c r="C51" s="34">
        <v>19510</v>
      </c>
      <c r="D51" s="33">
        <f t="shared" si="2"/>
        <v>-1408</v>
      </c>
      <c r="E51" s="39">
        <f t="shared" si="3"/>
        <v>-0.07216811891337775</v>
      </c>
    </row>
    <row r="52" spans="1:5" ht="15.75" customHeight="1">
      <c r="A52" s="31" t="s">
        <v>44</v>
      </c>
      <c r="B52" s="34">
        <v>5671</v>
      </c>
      <c r="C52" s="34">
        <v>6149</v>
      </c>
      <c r="D52" s="33">
        <f t="shared" si="2"/>
        <v>-478</v>
      </c>
      <c r="E52" s="39">
        <f t="shared" si="3"/>
        <v>-0.07773621727110099</v>
      </c>
    </row>
    <row r="53" spans="1:5" ht="15.75" customHeight="1">
      <c r="A53" s="25" t="s">
        <v>45</v>
      </c>
      <c r="B53" s="18">
        <f>B44+B47+B50+B51+B52</f>
        <v>203706</v>
      </c>
      <c r="C53" s="18">
        <f>C44+C47+C50+C51+C52</f>
        <v>204751</v>
      </c>
      <c r="D53" s="42">
        <f t="shared" si="2"/>
        <v>-1045</v>
      </c>
      <c r="E53" s="43">
        <f t="shared" si="3"/>
        <v>-0.005103760176995473</v>
      </c>
    </row>
    <row r="54" spans="1:4" ht="15.75" customHeight="1">
      <c r="A54" s="25" t="s">
        <v>46</v>
      </c>
      <c r="B54" s="35"/>
      <c r="C54" s="35"/>
      <c r="D54" s="33"/>
    </row>
    <row r="55" spans="1:4" ht="15.75" customHeight="1">
      <c r="A55" s="25" t="s">
        <v>47</v>
      </c>
      <c r="B55" s="34"/>
      <c r="C55" s="34"/>
      <c r="D55" s="33"/>
    </row>
    <row r="56" spans="1:5" ht="15.75" customHeight="1">
      <c r="A56" s="31" t="s">
        <v>68</v>
      </c>
      <c r="B56" s="32">
        <v>1592</v>
      </c>
      <c r="C56" s="32">
        <v>7670</v>
      </c>
      <c r="D56" s="33">
        <f t="shared" si="2"/>
        <v>-6078</v>
      </c>
      <c r="E56" s="39">
        <f t="shared" si="3"/>
        <v>-0.7924380704041721</v>
      </c>
    </row>
    <row r="57" spans="1:5" ht="15.75" customHeight="1">
      <c r="A57" s="31" t="s">
        <v>48</v>
      </c>
      <c r="B57" s="34">
        <v>38410</v>
      </c>
      <c r="C57" s="34">
        <v>37415</v>
      </c>
      <c r="D57" s="33">
        <f t="shared" si="2"/>
        <v>995</v>
      </c>
      <c r="E57" s="39">
        <f t="shared" si="3"/>
        <v>0.026593612187625282</v>
      </c>
    </row>
    <row r="58" spans="1:5" ht="15.75" customHeight="1">
      <c r="A58" s="31" t="s">
        <v>49</v>
      </c>
      <c r="B58" s="34">
        <v>19152</v>
      </c>
      <c r="C58" s="34">
        <v>18793</v>
      </c>
      <c r="D58" s="33">
        <f t="shared" si="2"/>
        <v>359</v>
      </c>
      <c r="E58" s="39">
        <f t="shared" si="3"/>
        <v>0.019102857446921726</v>
      </c>
    </row>
    <row r="59" spans="1:5" ht="15.75" customHeight="1">
      <c r="A59" s="31" t="s">
        <v>50</v>
      </c>
      <c r="B59" s="34">
        <v>1021</v>
      </c>
      <c r="C59" s="34">
        <v>966</v>
      </c>
      <c r="D59" s="33">
        <f t="shared" si="2"/>
        <v>55</v>
      </c>
      <c r="E59" s="39">
        <f t="shared" si="3"/>
        <v>0.056935817805383024</v>
      </c>
    </row>
    <row r="60" spans="1:5" ht="15.75" customHeight="1">
      <c r="A60" s="31" t="s">
        <v>14</v>
      </c>
      <c r="B60" s="34">
        <v>4810</v>
      </c>
      <c r="C60" s="34">
        <v>4103</v>
      </c>
      <c r="D60" s="33">
        <f t="shared" si="2"/>
        <v>707</v>
      </c>
      <c r="E60" s="39">
        <f t="shared" si="3"/>
        <v>0.17231294174993908</v>
      </c>
    </row>
    <row r="61" spans="1:5" ht="15.75" customHeight="1">
      <c r="A61" s="31" t="s">
        <v>61</v>
      </c>
      <c r="B61" s="34">
        <v>287</v>
      </c>
      <c r="C61" s="34">
        <v>309</v>
      </c>
      <c r="D61" s="33">
        <f t="shared" si="2"/>
        <v>-22</v>
      </c>
      <c r="E61" s="39">
        <f t="shared" si="3"/>
        <v>-0.07119741100323625</v>
      </c>
    </row>
    <row r="62" spans="1:5" ht="15.75" customHeight="1">
      <c r="A62" s="31" t="s">
        <v>66</v>
      </c>
      <c r="B62" s="45">
        <v>0</v>
      </c>
      <c r="C62" s="45">
        <v>89</v>
      </c>
      <c r="D62" s="33">
        <f t="shared" si="2"/>
        <v>-89</v>
      </c>
      <c r="E62" s="39">
        <f t="shared" si="3"/>
        <v>-1</v>
      </c>
    </row>
    <row r="63" spans="1:5" ht="15.75" customHeight="1">
      <c r="A63" s="25" t="s">
        <v>51</v>
      </c>
      <c r="B63" s="48">
        <f>SUM(B56:B62)</f>
        <v>65272</v>
      </c>
      <c r="C63" s="48">
        <f>SUM(C56:C62)</f>
        <v>69345</v>
      </c>
      <c r="D63" s="47">
        <f t="shared" si="2"/>
        <v>-4073</v>
      </c>
      <c r="E63" s="40">
        <f t="shared" si="3"/>
        <v>-0.05873530896243421</v>
      </c>
    </row>
    <row r="64" spans="1:5" ht="15.75" customHeight="1">
      <c r="A64" s="31" t="s">
        <v>11</v>
      </c>
      <c r="B64" s="34">
        <v>41086</v>
      </c>
      <c r="C64" s="34">
        <v>41771</v>
      </c>
      <c r="D64" s="33">
        <f t="shared" si="2"/>
        <v>-685</v>
      </c>
      <c r="E64" s="39">
        <f t="shared" si="3"/>
        <v>-0.01639893706159776</v>
      </c>
    </row>
    <row r="65" spans="1:5" ht="15.75" customHeight="1">
      <c r="A65" s="31" t="s">
        <v>12</v>
      </c>
      <c r="B65" s="34">
        <v>2606</v>
      </c>
      <c r="C65" s="34">
        <v>2788</v>
      </c>
      <c r="D65" s="33">
        <f t="shared" si="2"/>
        <v>-182</v>
      </c>
      <c r="E65" s="39">
        <f t="shared" si="3"/>
        <v>-0.06527977044476327</v>
      </c>
    </row>
    <row r="66" spans="1:5" ht="15.75" customHeight="1">
      <c r="A66" s="31" t="s">
        <v>52</v>
      </c>
      <c r="B66" s="34">
        <v>8805</v>
      </c>
      <c r="C66" s="34">
        <v>8017</v>
      </c>
      <c r="D66" s="33">
        <f t="shared" si="2"/>
        <v>788</v>
      </c>
      <c r="E66" s="39">
        <f t="shared" si="3"/>
        <v>0.09829113134588999</v>
      </c>
    </row>
    <row r="67" spans="1:5" ht="15.75" customHeight="1">
      <c r="A67" s="31" t="s">
        <v>69</v>
      </c>
      <c r="B67" s="34">
        <v>0</v>
      </c>
      <c r="C67" s="34">
        <v>1491</v>
      </c>
      <c r="D67" s="33">
        <f t="shared" si="2"/>
        <v>-1491</v>
      </c>
      <c r="E67" s="39">
        <f t="shared" si="3"/>
        <v>-1</v>
      </c>
    </row>
    <row r="68" spans="1:5" ht="15.75" customHeight="1">
      <c r="A68" s="31" t="s">
        <v>53</v>
      </c>
      <c r="B68" s="34">
        <v>0</v>
      </c>
      <c r="C68" s="34">
        <v>0</v>
      </c>
      <c r="D68" s="33">
        <f t="shared" si="2"/>
        <v>0</v>
      </c>
      <c r="E68" s="39">
        <v>0</v>
      </c>
    </row>
    <row r="69" spans="1:4" ht="15.75" customHeight="1">
      <c r="A69" s="25" t="s">
        <v>54</v>
      </c>
      <c r="B69" s="34"/>
      <c r="C69" s="34"/>
      <c r="D69" s="33"/>
    </row>
    <row r="70" spans="1:5" ht="15.75" customHeight="1">
      <c r="A70" s="31" t="s">
        <v>82</v>
      </c>
      <c r="B70" s="34">
        <v>323</v>
      </c>
      <c r="C70" s="34">
        <v>323</v>
      </c>
      <c r="D70" s="33">
        <f t="shared" si="2"/>
        <v>0</v>
      </c>
      <c r="E70" s="39">
        <f t="shared" si="3"/>
        <v>0</v>
      </c>
    </row>
    <row r="71" spans="1:5" ht="15.75" customHeight="1">
      <c r="A71" s="31" t="s">
        <v>55</v>
      </c>
      <c r="B71" s="34">
        <v>2462</v>
      </c>
      <c r="C71" s="34">
        <v>2362</v>
      </c>
      <c r="D71" s="33">
        <f t="shared" si="2"/>
        <v>100</v>
      </c>
      <c r="E71" s="39">
        <f t="shared" si="3"/>
        <v>0.04233700254022015</v>
      </c>
    </row>
    <row r="72" spans="1:5" ht="15.75" customHeight="1">
      <c r="A72" s="31" t="s">
        <v>56</v>
      </c>
      <c r="B72" s="34">
        <v>85777</v>
      </c>
      <c r="C72" s="34">
        <v>76566</v>
      </c>
      <c r="D72" s="33">
        <f t="shared" si="2"/>
        <v>9211</v>
      </c>
      <c r="E72" s="39">
        <f t="shared" si="3"/>
        <v>0.12030143928114306</v>
      </c>
    </row>
    <row r="73" spans="1:5" ht="15.75" customHeight="1">
      <c r="A73" s="31" t="s">
        <v>81</v>
      </c>
      <c r="B73" s="34">
        <v>-7168</v>
      </c>
      <c r="C73" s="34">
        <v>-2996</v>
      </c>
      <c r="D73" s="33">
        <f t="shared" si="2"/>
        <v>-4172</v>
      </c>
      <c r="E73" s="39">
        <f t="shared" si="3"/>
        <v>1.3925233644859814</v>
      </c>
    </row>
    <row r="74" spans="1:5" ht="15.75" customHeight="1">
      <c r="A74" s="36" t="s">
        <v>70</v>
      </c>
      <c r="B74" s="34">
        <f>SUM(B70:B73)</f>
        <v>81394</v>
      </c>
      <c r="C74" s="34">
        <f>SUM(C70:C73)</f>
        <v>76255</v>
      </c>
      <c r="D74" s="33">
        <f t="shared" si="2"/>
        <v>5139</v>
      </c>
      <c r="E74" s="39">
        <f t="shared" si="3"/>
        <v>0.0673923021441217</v>
      </c>
    </row>
    <row r="75" spans="1:5" ht="15.75" customHeight="1">
      <c r="A75" s="36" t="s">
        <v>72</v>
      </c>
      <c r="B75" s="34">
        <v>4543</v>
      </c>
      <c r="C75" s="34">
        <v>5084</v>
      </c>
      <c r="D75" s="33">
        <f t="shared" si="2"/>
        <v>-541</v>
      </c>
      <c r="E75" s="39">
        <f t="shared" si="3"/>
        <v>-0.10641227380015736</v>
      </c>
    </row>
    <row r="76" spans="1:5" ht="15.75" customHeight="1">
      <c r="A76" s="31" t="s">
        <v>71</v>
      </c>
      <c r="B76" s="34">
        <f>B74+B75</f>
        <v>85937</v>
      </c>
      <c r="C76" s="34">
        <f>C74+C75</f>
        <v>81339</v>
      </c>
      <c r="D76" s="33">
        <f t="shared" si="2"/>
        <v>4598</v>
      </c>
      <c r="E76" s="39">
        <f t="shared" si="3"/>
        <v>0.056528848399906566</v>
      </c>
    </row>
    <row r="77" spans="1:5" ht="15.75" customHeight="1">
      <c r="A77" s="25" t="s">
        <v>57</v>
      </c>
      <c r="B77" s="18">
        <f>B76+B68+B67+B66+B65+B64+B63</f>
        <v>203706</v>
      </c>
      <c r="C77" s="18">
        <f>C76+C68+C67+C66+C65+C64+C63</f>
        <v>204751</v>
      </c>
      <c r="D77" s="42">
        <f t="shared" si="2"/>
        <v>-1045</v>
      </c>
      <c r="E77" s="43">
        <f t="shared" si="3"/>
        <v>-0.005103760176995473</v>
      </c>
    </row>
  </sheetData>
  <sheetProtection/>
  <printOptions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C74"/>
  <sheetViews>
    <sheetView zoomScalePageLayoutView="0" workbookViewId="0" topLeftCell="A16">
      <selection activeCell="A34" sqref="A34"/>
    </sheetView>
  </sheetViews>
  <sheetFormatPr defaultColWidth="10.28125" defaultRowHeight="16.5" customHeight="1"/>
  <cols>
    <col min="1" max="1" width="65.140625" style="26" bestFit="1" customWidth="1"/>
    <col min="2" max="2" width="10.00390625" style="26" customWidth="1"/>
    <col min="3" max="3" width="10.28125" style="39" customWidth="1"/>
    <col min="4" max="16384" width="10.28125" style="26" customWidth="1"/>
  </cols>
  <sheetData>
    <row r="1" spans="1:2" ht="16.5" customHeight="1">
      <c r="A1" s="25" t="s">
        <v>0</v>
      </c>
      <c r="B1" s="25"/>
    </row>
    <row r="2" spans="1:2" ht="16.5" customHeight="1">
      <c r="A2" s="27" t="s">
        <v>127</v>
      </c>
      <c r="B2" s="28"/>
    </row>
    <row r="3" spans="1:2" ht="16.5" customHeight="1">
      <c r="A3" s="25" t="s">
        <v>4</v>
      </c>
      <c r="B3" s="25"/>
    </row>
    <row r="4" spans="1:2" ht="16.5" customHeight="1">
      <c r="A4" s="31" t="s">
        <v>15</v>
      </c>
      <c r="B4" s="31"/>
    </row>
    <row r="5" spans="1:3" ht="16.5" customHeight="1">
      <c r="A5" s="31" t="s">
        <v>6</v>
      </c>
      <c r="B5" s="29">
        <v>2015</v>
      </c>
      <c r="C5" s="43" t="s">
        <v>87</v>
      </c>
    </row>
    <row r="6" spans="1:2" ht="16.5" customHeight="1">
      <c r="A6" s="25" t="s">
        <v>16</v>
      </c>
      <c r="B6" s="31"/>
    </row>
    <row r="7" spans="1:3" ht="16.5" customHeight="1">
      <c r="A7" s="31" t="s">
        <v>7</v>
      </c>
      <c r="B7" s="32">
        <v>482229</v>
      </c>
      <c r="C7" s="39">
        <f>B7/B9</f>
        <v>0.9929537878023519</v>
      </c>
    </row>
    <row r="8" spans="1:3" ht="16.5" customHeight="1">
      <c r="A8" s="31" t="s">
        <v>17</v>
      </c>
      <c r="B8" s="34">
        <v>3422</v>
      </c>
      <c r="C8" s="39">
        <f>B8/B7</f>
        <v>0.007096213624647211</v>
      </c>
    </row>
    <row r="9" spans="1:3" ht="16.5" customHeight="1">
      <c r="A9" s="28" t="s">
        <v>2</v>
      </c>
      <c r="B9" s="35">
        <f>B7+B8</f>
        <v>485651</v>
      </c>
      <c r="C9" s="40">
        <f>B9/B9</f>
        <v>1</v>
      </c>
    </row>
    <row r="10" spans="1:2" ht="16.5" customHeight="1">
      <c r="A10" s="31" t="s">
        <v>18</v>
      </c>
      <c r="B10" s="34"/>
    </row>
    <row r="11" spans="1:3" ht="16.5" customHeight="1">
      <c r="A11" s="31" t="s">
        <v>8</v>
      </c>
      <c r="B11" s="34">
        <v>365086</v>
      </c>
      <c r="C11" s="39">
        <f>B11/B9</f>
        <v>0.7517455950878306</v>
      </c>
    </row>
    <row r="12" spans="1:3" ht="16.5" customHeight="1">
      <c r="A12" s="31" t="s">
        <v>58</v>
      </c>
      <c r="B12" s="34">
        <v>93418</v>
      </c>
      <c r="C12" s="39">
        <f>B12/B9</f>
        <v>0.19235623935706916</v>
      </c>
    </row>
    <row r="13" spans="1:3" ht="16.5" customHeight="1">
      <c r="A13" s="31" t="s">
        <v>19</v>
      </c>
      <c r="B13" s="34">
        <f>B9-B11-B12</f>
        <v>27147</v>
      </c>
      <c r="C13" s="39">
        <f>B13/B9</f>
        <v>0.055898165555100264</v>
      </c>
    </row>
    <row r="14" spans="1:2" ht="16.5" customHeight="1">
      <c r="A14" s="31" t="s">
        <v>20</v>
      </c>
      <c r="B14" s="34"/>
    </row>
    <row r="15" spans="1:3" ht="16.5" customHeight="1">
      <c r="A15" s="31" t="s">
        <v>75</v>
      </c>
      <c r="B15" s="34">
        <v>2161</v>
      </c>
      <c r="C15" s="39">
        <f>B15/B9</f>
        <v>0.004449697416457498</v>
      </c>
    </row>
    <row r="16" spans="1:3" ht="16.5" customHeight="1">
      <c r="A16" s="31" t="s">
        <v>76</v>
      </c>
      <c r="B16" s="34">
        <v>300</v>
      </c>
      <c r="C16" s="39">
        <f>B16/B9</f>
        <v>0.0006177275450889631</v>
      </c>
    </row>
    <row r="17" spans="1:3" ht="16.5" customHeight="1">
      <c r="A17" s="31" t="s">
        <v>59</v>
      </c>
      <c r="B17" s="34">
        <f>B15+B16</f>
        <v>2461</v>
      </c>
      <c r="C17" s="39">
        <f>B17/B9</f>
        <v>0.005067424961546461</v>
      </c>
    </row>
    <row r="18" spans="1:3" ht="16.5" customHeight="1">
      <c r="A18" s="31" t="s">
        <v>21</v>
      </c>
      <c r="B18" s="34">
        <v>-113</v>
      </c>
      <c r="C18" s="39">
        <f>B18/B9</f>
        <v>-0.00023267737531684274</v>
      </c>
    </row>
    <row r="19" spans="1:3" ht="16.5" customHeight="1">
      <c r="A19" s="31" t="s">
        <v>22</v>
      </c>
      <c r="B19" s="34">
        <f>B15+B16+B18</f>
        <v>2348</v>
      </c>
      <c r="C19" s="39">
        <f>B19/B9</f>
        <v>0.004834747586229617</v>
      </c>
    </row>
    <row r="20" spans="1:3" ht="16.5" customHeight="1">
      <c r="A20" s="31" t="s">
        <v>77</v>
      </c>
      <c r="B20" s="34">
        <f>B13-B19</f>
        <v>24799</v>
      </c>
      <c r="C20" s="39">
        <f>B20/B9</f>
        <v>0.05106341796887065</v>
      </c>
    </row>
    <row r="21" spans="1:2" ht="16.5" customHeight="1">
      <c r="A21" s="31" t="s">
        <v>23</v>
      </c>
      <c r="B21" s="34"/>
    </row>
    <row r="22" spans="1:3" ht="16.5" customHeight="1">
      <c r="A22" s="31" t="s">
        <v>3</v>
      </c>
      <c r="B22" s="34">
        <v>8504</v>
      </c>
      <c r="C22" s="39">
        <f>B22/B9</f>
        <v>0.01751051681145514</v>
      </c>
    </row>
    <row r="23" spans="1:3" ht="16.5" customHeight="1">
      <c r="A23" s="31" t="s">
        <v>24</v>
      </c>
      <c r="B23" s="34">
        <v>-519</v>
      </c>
      <c r="C23" s="39">
        <f>B23/B9</f>
        <v>-0.0010686686530039062</v>
      </c>
    </row>
    <row r="24" spans="1:3" ht="16.5" customHeight="1">
      <c r="A24" s="36" t="s">
        <v>60</v>
      </c>
      <c r="B24" s="34">
        <f>B22+B23</f>
        <v>7985</v>
      </c>
      <c r="C24" s="39">
        <f>B24/B9</f>
        <v>0.016441848158451233</v>
      </c>
    </row>
    <row r="25" spans="1:3" ht="16.5" customHeight="1">
      <c r="A25" s="31" t="s">
        <v>9</v>
      </c>
      <c r="B25" s="34">
        <f>B20-B24</f>
        <v>16814</v>
      </c>
      <c r="C25" s="39">
        <f>B25/B9</f>
        <v>0.03462156981041942</v>
      </c>
    </row>
    <row r="26" spans="1:3" ht="16.5" customHeight="1">
      <c r="A26" s="31" t="s">
        <v>62</v>
      </c>
      <c r="B26" s="34">
        <v>285</v>
      </c>
      <c r="C26" s="39">
        <f>B26/B9</f>
        <v>0.0005868411678345149</v>
      </c>
    </row>
    <row r="27" spans="1:3" ht="16.5" customHeight="1">
      <c r="A27" s="36" t="s">
        <v>67</v>
      </c>
      <c r="B27" s="34">
        <f>B25+B26</f>
        <v>17099</v>
      </c>
      <c r="C27" s="39">
        <f>B27/B9</f>
        <v>0.03520841097825393</v>
      </c>
    </row>
    <row r="28" spans="1:3" ht="16.5" customHeight="1">
      <c r="A28" s="31" t="s">
        <v>74</v>
      </c>
      <c r="B28" s="34">
        <v>-736</v>
      </c>
      <c r="C28" s="39">
        <f>B28/B9</f>
        <v>-0.0015154915772849227</v>
      </c>
    </row>
    <row r="29" spans="1:3" ht="16.5" customHeight="1">
      <c r="A29" s="14" t="s">
        <v>73</v>
      </c>
      <c r="B29" s="18">
        <f>B27+B28</f>
        <v>16363</v>
      </c>
      <c r="C29" s="43">
        <f>B29/B9</f>
        <v>0.03369291940096901</v>
      </c>
    </row>
    <row r="31" ht="16.5" customHeight="1">
      <c r="A31" s="62" t="s">
        <v>5</v>
      </c>
    </row>
    <row r="32" spans="1:3" ht="16.5" customHeight="1">
      <c r="A32" s="31" t="s">
        <v>13</v>
      </c>
      <c r="B32" s="29">
        <v>2015</v>
      </c>
      <c r="C32" s="29" t="s">
        <v>87</v>
      </c>
    </row>
    <row r="33" spans="1:3" ht="16.5" customHeight="1">
      <c r="A33" s="25" t="s">
        <v>31</v>
      </c>
      <c r="B33" s="29"/>
      <c r="C33" s="29"/>
    </row>
    <row r="34" spans="1:3" ht="16.5" customHeight="1">
      <c r="A34" s="25" t="s">
        <v>32</v>
      </c>
      <c r="B34" s="44"/>
      <c r="C34" s="44"/>
    </row>
    <row r="35" spans="1:3" ht="16.5" customHeight="1">
      <c r="A35" s="31" t="s">
        <v>33</v>
      </c>
      <c r="B35" s="32">
        <v>9135</v>
      </c>
      <c r="C35" s="63">
        <f>B35/B49</f>
        <v>0.044844039939913406</v>
      </c>
    </row>
    <row r="36" spans="1:3" ht="16.5" customHeight="1">
      <c r="A36" s="31" t="s">
        <v>34</v>
      </c>
      <c r="B36" s="34">
        <v>6778</v>
      </c>
      <c r="C36" s="63">
        <f>B36/B49</f>
        <v>0.0332734430993687</v>
      </c>
    </row>
    <row r="37" spans="1:3" ht="16.5" customHeight="1">
      <c r="A37" s="31" t="s">
        <v>10</v>
      </c>
      <c r="B37" s="34">
        <v>45141</v>
      </c>
      <c r="C37" s="63">
        <f>B37/B49</f>
        <v>0.2215987747047215</v>
      </c>
    </row>
    <row r="38" spans="1:3" ht="16.5" customHeight="1">
      <c r="A38" s="31" t="s">
        <v>35</v>
      </c>
      <c r="B38" s="34">
        <v>2224</v>
      </c>
      <c r="C38" s="63">
        <f>B38/B49</f>
        <v>0.010917695109618764</v>
      </c>
    </row>
    <row r="39" spans="1:3" ht="16.5" customHeight="1">
      <c r="A39" s="31" t="s">
        <v>65</v>
      </c>
      <c r="B39" s="45">
        <v>0</v>
      </c>
      <c r="C39" s="63">
        <f>B39/B49</f>
        <v>0</v>
      </c>
    </row>
    <row r="40" spans="1:3" ht="16.5" customHeight="1">
      <c r="A40" s="25" t="s">
        <v>36</v>
      </c>
      <c r="B40" s="18">
        <f>SUM(B35:B39)</f>
        <v>63278</v>
      </c>
      <c r="C40" s="64">
        <f>B40/B49</f>
        <v>0.3106339528536224</v>
      </c>
    </row>
    <row r="41" spans="1:3" ht="16.5" customHeight="1">
      <c r="A41" s="31" t="s">
        <v>37</v>
      </c>
      <c r="B41" s="34">
        <v>177395</v>
      </c>
      <c r="C41" s="63">
        <f>B41/B49</f>
        <v>0.8708383650947935</v>
      </c>
    </row>
    <row r="42" spans="1:3" ht="16.5" customHeight="1">
      <c r="A42" s="31" t="s">
        <v>38</v>
      </c>
      <c r="B42" s="45">
        <v>-63115</v>
      </c>
      <c r="C42" s="63">
        <f>B42/B49</f>
        <v>-0.3098337800555703</v>
      </c>
    </row>
    <row r="43" spans="1:3" ht="16.5" customHeight="1">
      <c r="A43" s="31" t="s">
        <v>39</v>
      </c>
      <c r="B43" s="34">
        <f>B41+B42</f>
        <v>114280</v>
      </c>
      <c r="C43" s="63">
        <f>B43/B49</f>
        <v>0.5610045850392232</v>
      </c>
    </row>
    <row r="44" spans="1:3" ht="16.5" customHeight="1">
      <c r="A44" s="31" t="s">
        <v>40</v>
      </c>
      <c r="B44" s="34">
        <v>5239</v>
      </c>
      <c r="C44" s="63">
        <f>B44/B49</f>
        <v>0.02571843735579708</v>
      </c>
    </row>
    <row r="45" spans="1:3" ht="16.5" customHeight="1">
      <c r="A45" s="31" t="s">
        <v>41</v>
      </c>
      <c r="B45" s="34">
        <v>-2864</v>
      </c>
      <c r="C45" s="63">
        <f>B45/B49</f>
        <v>-0.014059477874976682</v>
      </c>
    </row>
    <row r="46" spans="1:3" ht="16.5" customHeight="1">
      <c r="A46" s="31" t="s">
        <v>42</v>
      </c>
      <c r="B46" s="34">
        <f>B44+B45</f>
        <v>2375</v>
      </c>
      <c r="C46" s="63">
        <f>B46/B49</f>
        <v>0.011658959480820397</v>
      </c>
    </row>
    <row r="47" spans="1:3" ht="16.5" customHeight="1">
      <c r="A47" s="31" t="s">
        <v>43</v>
      </c>
      <c r="B47" s="34">
        <v>18102</v>
      </c>
      <c r="C47" s="63">
        <f>B47/B49</f>
        <v>0.08886336190392036</v>
      </c>
    </row>
    <row r="48" spans="1:3" ht="16.5" customHeight="1">
      <c r="A48" s="31" t="s">
        <v>44</v>
      </c>
      <c r="B48" s="34">
        <v>5671</v>
      </c>
      <c r="C48" s="63">
        <f>B48/B49</f>
        <v>0.027839140722413676</v>
      </c>
    </row>
    <row r="49" spans="1:3" ht="16.5" customHeight="1">
      <c r="A49" s="25" t="s">
        <v>45</v>
      </c>
      <c r="B49" s="18">
        <f>B40+B43+B46+B47+B48</f>
        <v>203706</v>
      </c>
      <c r="C49" s="64">
        <f>B49/B49</f>
        <v>1</v>
      </c>
    </row>
    <row r="50" spans="1:3" ht="16.5" customHeight="1">
      <c r="A50" s="25" t="s">
        <v>46</v>
      </c>
      <c r="B50" s="35"/>
      <c r="C50" s="64"/>
    </row>
    <row r="51" spans="1:3" ht="16.5" customHeight="1">
      <c r="A51" s="25" t="s">
        <v>47</v>
      </c>
      <c r="B51" s="34"/>
      <c r="C51" s="63"/>
    </row>
    <row r="52" spans="1:3" ht="16.5" customHeight="1">
      <c r="A52" s="31" t="s">
        <v>68</v>
      </c>
      <c r="B52" s="32">
        <v>1592</v>
      </c>
      <c r="C52" s="63">
        <f>B52/B73</f>
        <v>0.00781518462882782</v>
      </c>
    </row>
    <row r="53" spans="1:3" ht="16.5" customHeight="1">
      <c r="A53" s="31" t="s">
        <v>48</v>
      </c>
      <c r="B53" s="34">
        <v>38410</v>
      </c>
      <c r="C53" s="63">
        <f>B53/B73</f>
        <v>0.18855605627718378</v>
      </c>
    </row>
    <row r="54" spans="1:3" ht="16.5" customHeight="1">
      <c r="A54" s="31" t="s">
        <v>49</v>
      </c>
      <c r="B54" s="34">
        <v>19152</v>
      </c>
      <c r="C54" s="63">
        <f>B54/B73</f>
        <v>0.09401784925333569</v>
      </c>
    </row>
    <row r="55" spans="1:3" ht="16.5" customHeight="1">
      <c r="A55" s="31" t="s">
        <v>50</v>
      </c>
      <c r="B55" s="34">
        <v>1021</v>
      </c>
      <c r="C55" s="63">
        <f>B55/B73</f>
        <v>0.0050121253178600535</v>
      </c>
    </row>
    <row r="56" spans="1:3" ht="16.5" customHeight="1">
      <c r="A56" s="31" t="s">
        <v>14</v>
      </c>
      <c r="B56" s="34">
        <v>4810</v>
      </c>
      <c r="C56" s="63">
        <f>B56/B73</f>
        <v>0.0236124610958931</v>
      </c>
    </row>
    <row r="57" spans="1:3" ht="16.5" customHeight="1">
      <c r="A57" s="31" t="s">
        <v>61</v>
      </c>
      <c r="B57" s="34">
        <v>287</v>
      </c>
      <c r="C57" s="63">
        <f>B57/B73</f>
        <v>0.0014088932088401913</v>
      </c>
    </row>
    <row r="58" spans="1:3" ht="16.5" customHeight="1">
      <c r="A58" s="31" t="s">
        <v>66</v>
      </c>
      <c r="B58" s="45">
        <v>0</v>
      </c>
      <c r="C58" s="63">
        <f>B58/B73</f>
        <v>0</v>
      </c>
    </row>
    <row r="59" spans="1:3" ht="16.5" customHeight="1">
      <c r="A59" s="25" t="s">
        <v>51</v>
      </c>
      <c r="B59" s="48">
        <f>SUM(B52:B58)</f>
        <v>65272</v>
      </c>
      <c r="C59" s="64">
        <f>B59/B73</f>
        <v>0.3204225697819406</v>
      </c>
    </row>
    <row r="60" spans="1:3" ht="16.5" customHeight="1">
      <c r="A60" s="31" t="s">
        <v>11</v>
      </c>
      <c r="B60" s="34">
        <v>41086</v>
      </c>
      <c r="C60" s="63">
        <f>B60/B73</f>
        <v>0.20169263546483657</v>
      </c>
    </row>
    <row r="61" spans="1:3" ht="16.5" customHeight="1">
      <c r="A61" s="31" t="s">
        <v>12</v>
      </c>
      <c r="B61" s="34">
        <v>2606</v>
      </c>
      <c r="C61" s="63">
        <f>B61/B73</f>
        <v>0.012792946697691772</v>
      </c>
    </row>
    <row r="62" spans="1:3" ht="16.5" customHeight="1">
      <c r="A62" s="31" t="s">
        <v>52</v>
      </c>
      <c r="B62" s="34">
        <v>8805</v>
      </c>
      <c r="C62" s="63">
        <f>B62/B73</f>
        <v>0.04322405820152573</v>
      </c>
    </row>
    <row r="63" spans="1:3" ht="16.5" customHeight="1">
      <c r="A63" s="31" t="s">
        <v>69</v>
      </c>
      <c r="B63" s="34">
        <v>0</v>
      </c>
      <c r="C63" s="63">
        <f>B63/B73</f>
        <v>0</v>
      </c>
    </row>
    <row r="64" spans="1:3" ht="16.5" customHeight="1">
      <c r="A64" s="31" t="s">
        <v>53</v>
      </c>
      <c r="B64" s="34">
        <v>0</v>
      </c>
      <c r="C64" s="63">
        <f>B64/B73</f>
        <v>0</v>
      </c>
    </row>
    <row r="65" spans="1:3" ht="16.5" customHeight="1">
      <c r="A65" s="25" t="s">
        <v>54</v>
      </c>
      <c r="B65" s="34"/>
      <c r="C65" s="63"/>
    </row>
    <row r="66" spans="1:3" ht="16.5" customHeight="1">
      <c r="A66" s="31" t="s">
        <v>82</v>
      </c>
      <c r="B66" s="34">
        <v>323</v>
      </c>
      <c r="C66" s="63">
        <f>B66/B73</f>
        <v>0.0015856184893915742</v>
      </c>
    </row>
    <row r="67" spans="1:3" ht="16.5" customHeight="1">
      <c r="A67" s="31" t="s">
        <v>55</v>
      </c>
      <c r="B67" s="34">
        <v>2462</v>
      </c>
      <c r="C67" s="63">
        <f>B67/B73</f>
        <v>0.01208604557548624</v>
      </c>
    </row>
    <row r="68" spans="1:3" ht="16.5" customHeight="1">
      <c r="A68" s="31" t="s">
        <v>56</v>
      </c>
      <c r="B68" s="34">
        <v>85777</v>
      </c>
      <c r="C68" s="63">
        <f>B68/B73</f>
        <v>0.4210823441626658</v>
      </c>
    </row>
    <row r="69" spans="1:3" ht="16.5" customHeight="1">
      <c r="A69" s="31" t="s">
        <v>81</v>
      </c>
      <c r="B69" s="34">
        <v>-7168</v>
      </c>
      <c r="C69" s="63">
        <f>B69/B73</f>
        <v>-0.035187966972008676</v>
      </c>
    </row>
    <row r="70" spans="1:3" ht="16.5" customHeight="1">
      <c r="A70" s="36" t="s">
        <v>70</v>
      </c>
      <c r="B70" s="34">
        <f>SUM(B66:B69)</f>
        <v>81394</v>
      </c>
      <c r="C70" s="63">
        <f>B70/B73</f>
        <v>0.39956604125553496</v>
      </c>
    </row>
    <row r="71" spans="1:3" ht="16.5" customHeight="1">
      <c r="A71" s="36" t="s">
        <v>72</v>
      </c>
      <c r="B71" s="34">
        <v>4543</v>
      </c>
      <c r="C71" s="63">
        <f>B71/B73</f>
        <v>0.022301748598470346</v>
      </c>
    </row>
    <row r="72" spans="1:3" ht="16.5" customHeight="1">
      <c r="A72" s="31" t="s">
        <v>71</v>
      </c>
      <c r="B72" s="34">
        <f>B70+B71</f>
        <v>85937</v>
      </c>
      <c r="C72" s="63">
        <f>B72/B73</f>
        <v>0.4218677898540053</v>
      </c>
    </row>
    <row r="73" spans="1:3" ht="16.5" customHeight="1">
      <c r="A73" s="25" t="s">
        <v>57</v>
      </c>
      <c r="B73" s="18">
        <f>B72+B64+B63+B62+B61+B60+B59</f>
        <v>203706</v>
      </c>
      <c r="C73" s="64">
        <f>B73/B73</f>
        <v>1</v>
      </c>
    </row>
    <row r="74" ht="16.5" customHeight="1">
      <c r="C74" s="26"/>
    </row>
  </sheetData>
  <sheetProtection/>
  <printOptions/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8"/>
  </sheetPr>
  <dimension ref="A1:E33"/>
  <sheetViews>
    <sheetView tabSelected="1" zoomScalePageLayoutView="0" workbookViewId="0" topLeftCell="A16">
      <selection activeCell="F30" sqref="F30"/>
    </sheetView>
  </sheetViews>
  <sheetFormatPr defaultColWidth="9.140625" defaultRowHeight="18" customHeight="1"/>
  <cols>
    <col min="1" max="1" width="34.140625" style="0" customWidth="1"/>
    <col min="2" max="2" width="29.57421875" style="0" customWidth="1"/>
    <col min="3" max="3" width="25.57421875" style="0" customWidth="1"/>
    <col min="4" max="4" width="37.7109375" style="0" customWidth="1"/>
    <col min="5" max="5" width="34.57421875" style="0" customWidth="1"/>
  </cols>
  <sheetData>
    <row r="1" spans="1:2" ht="18" customHeight="1" thickBot="1">
      <c r="A1" s="25" t="s">
        <v>0</v>
      </c>
      <c r="B1" s="56">
        <v>2015</v>
      </c>
    </row>
    <row r="2" spans="1:4" ht="18" customHeight="1">
      <c r="A2" s="50"/>
      <c r="B2" s="49" t="s">
        <v>88</v>
      </c>
      <c r="C2" s="57" t="s">
        <v>128</v>
      </c>
      <c r="D2" s="57" t="s">
        <v>123</v>
      </c>
    </row>
    <row r="3" spans="1:4" ht="18" customHeight="1">
      <c r="A3" s="67" t="s">
        <v>101</v>
      </c>
      <c r="B3" s="68"/>
      <c r="C3" s="58"/>
      <c r="D3" s="58"/>
    </row>
    <row r="4" spans="1:4" ht="18" customHeight="1">
      <c r="A4" s="53" t="s">
        <v>95</v>
      </c>
      <c r="B4" s="54" t="s">
        <v>96</v>
      </c>
      <c r="C4" s="58" t="s">
        <v>105</v>
      </c>
      <c r="D4" s="59">
        <f>63278/65272</f>
        <v>0.9694509131020959</v>
      </c>
    </row>
    <row r="5" spans="1:4" ht="18" customHeight="1">
      <c r="A5" s="53" t="s">
        <v>109</v>
      </c>
      <c r="B5" s="54" t="s">
        <v>97</v>
      </c>
      <c r="C5" s="58" t="s">
        <v>106</v>
      </c>
      <c r="D5" s="59">
        <f>15913/65272</f>
        <v>0.24379519548964335</v>
      </c>
    </row>
    <row r="6" spans="1:4" ht="18" customHeight="1">
      <c r="A6" s="67" t="s">
        <v>102</v>
      </c>
      <c r="B6" s="68"/>
      <c r="C6" s="58"/>
      <c r="D6" s="59"/>
    </row>
    <row r="7" spans="1:4" ht="18" customHeight="1">
      <c r="A7" s="53" t="s">
        <v>98</v>
      </c>
      <c r="B7" s="54" t="s">
        <v>99</v>
      </c>
      <c r="C7" s="58" t="s">
        <v>107</v>
      </c>
      <c r="D7" s="59">
        <f>117769/81394</f>
        <v>1.4469002629186427</v>
      </c>
    </row>
    <row r="8" spans="1:4" ht="18" customHeight="1">
      <c r="A8" s="53" t="s">
        <v>110</v>
      </c>
      <c r="B8" s="52" t="s">
        <v>100</v>
      </c>
      <c r="C8" s="58" t="s">
        <v>108</v>
      </c>
      <c r="D8" s="59">
        <f>117769/203706</f>
        <v>0.5781322101459947</v>
      </c>
    </row>
    <row r="9" spans="1:4" ht="18" customHeight="1">
      <c r="A9" s="67" t="s">
        <v>103</v>
      </c>
      <c r="B9" s="68"/>
      <c r="C9" s="58"/>
      <c r="D9" s="58"/>
    </row>
    <row r="10" spans="1:4" ht="18" customHeight="1">
      <c r="A10" s="53" t="s">
        <v>111</v>
      </c>
      <c r="B10" s="54" t="s">
        <v>89</v>
      </c>
      <c r="C10" s="58" t="s">
        <v>114</v>
      </c>
      <c r="D10" s="60">
        <f>17099/485651</f>
        <v>0.03520841097825393</v>
      </c>
    </row>
    <row r="11" spans="1:4" ht="18" customHeight="1">
      <c r="A11" s="53" t="s">
        <v>112</v>
      </c>
      <c r="B11" s="54" t="s">
        <v>90</v>
      </c>
      <c r="C11" s="58" t="s">
        <v>115</v>
      </c>
      <c r="D11" s="60">
        <f>17099/203706</f>
        <v>0.083939599226336</v>
      </c>
    </row>
    <row r="12" spans="1:4" ht="18" customHeight="1">
      <c r="A12" s="53" t="s">
        <v>113</v>
      </c>
      <c r="B12" s="55" t="s">
        <v>116</v>
      </c>
      <c r="C12" s="58" t="s">
        <v>117</v>
      </c>
      <c r="D12" s="60">
        <f>17099/81394</f>
        <v>0.21007690984593458</v>
      </c>
    </row>
    <row r="13" spans="1:4" ht="18" customHeight="1">
      <c r="A13" s="53" t="s">
        <v>124</v>
      </c>
      <c r="B13" s="55" t="s">
        <v>125</v>
      </c>
      <c r="C13" s="58" t="s">
        <v>126</v>
      </c>
      <c r="D13" s="61">
        <f>16363/3228</f>
        <v>5.06908302354399</v>
      </c>
    </row>
    <row r="14" spans="1:4" ht="18" customHeight="1">
      <c r="A14" s="67" t="s">
        <v>104</v>
      </c>
      <c r="B14" s="68"/>
      <c r="C14" s="58"/>
      <c r="D14" s="58"/>
    </row>
    <row r="15" spans="1:4" ht="18" customHeight="1">
      <c r="A15" s="53" t="s">
        <v>91</v>
      </c>
      <c r="B15" s="54" t="s">
        <v>118</v>
      </c>
      <c r="C15" s="58" t="s">
        <v>119</v>
      </c>
      <c r="D15" s="61">
        <f>482229/45161</f>
        <v>10.67799650140608</v>
      </c>
    </row>
    <row r="16" spans="1:4" ht="18" customHeight="1">
      <c r="A16" s="53" t="s">
        <v>92</v>
      </c>
      <c r="B16" s="54" t="s">
        <v>93</v>
      </c>
      <c r="C16" s="58" t="s">
        <v>120</v>
      </c>
      <c r="D16" s="61">
        <f>482229/6778</f>
        <v>71.14620832103866</v>
      </c>
    </row>
    <row r="17" spans="1:4" ht="18" customHeight="1">
      <c r="A17" s="51" t="s">
        <v>94</v>
      </c>
      <c r="B17" s="52" t="s">
        <v>121</v>
      </c>
      <c r="C17" s="58" t="s">
        <v>122</v>
      </c>
      <c r="D17" s="61">
        <f>485651/203706</f>
        <v>2.3840780340294345</v>
      </c>
    </row>
    <row r="18" spans="2:3" ht="18" customHeight="1">
      <c r="B18" s="86"/>
      <c r="C18" s="86"/>
    </row>
    <row r="19" spans="1:2" ht="18" customHeight="1">
      <c r="A19" s="88"/>
      <c r="B19" s="87"/>
    </row>
    <row r="20" spans="1:5" ht="18" customHeight="1">
      <c r="A20" s="70" t="s">
        <v>167</v>
      </c>
      <c r="B20" s="70" t="s">
        <v>168</v>
      </c>
      <c r="C20" s="69" t="s">
        <v>169</v>
      </c>
      <c r="D20" s="69" t="s">
        <v>170</v>
      </c>
      <c r="E20" s="69" t="s">
        <v>171</v>
      </c>
    </row>
    <row r="21" spans="1:5" ht="18" customHeight="1">
      <c r="A21" s="71" t="s">
        <v>129</v>
      </c>
      <c r="B21" s="76" t="s">
        <v>139</v>
      </c>
      <c r="C21" s="79" t="s">
        <v>142</v>
      </c>
      <c r="D21" s="81" t="s">
        <v>154</v>
      </c>
      <c r="E21" s="83" t="s">
        <v>164</v>
      </c>
    </row>
    <row r="22" spans="1:5" ht="18" customHeight="1">
      <c r="A22" s="71" t="s">
        <v>130</v>
      </c>
      <c r="B22" s="76" t="s">
        <v>140</v>
      </c>
      <c r="C22" s="79" t="s">
        <v>143</v>
      </c>
      <c r="D22" s="81" t="s">
        <v>155</v>
      </c>
      <c r="E22" s="83" t="s">
        <v>165</v>
      </c>
    </row>
    <row r="23" spans="1:5" ht="18" customHeight="1">
      <c r="A23" s="71" t="s">
        <v>131</v>
      </c>
      <c r="B23" s="76" t="s">
        <v>141</v>
      </c>
      <c r="C23" s="79" t="s">
        <v>144</v>
      </c>
      <c r="D23" s="81" t="s">
        <v>156</v>
      </c>
      <c r="E23" s="83" t="s">
        <v>142</v>
      </c>
    </row>
    <row r="24" spans="1:5" ht="18" customHeight="1">
      <c r="A24" s="71" t="s">
        <v>132</v>
      </c>
      <c r="B24" s="76"/>
      <c r="C24" s="79" t="s">
        <v>145</v>
      </c>
      <c r="D24" s="82" t="s">
        <v>157</v>
      </c>
      <c r="E24" s="84" t="s">
        <v>166</v>
      </c>
    </row>
    <row r="25" spans="1:5" ht="18" customHeight="1">
      <c r="A25" s="71" t="s">
        <v>133</v>
      </c>
      <c r="B25" s="77"/>
      <c r="C25" s="79" t="s">
        <v>146</v>
      </c>
      <c r="D25" s="82" t="s">
        <v>158</v>
      </c>
      <c r="E25" s="85"/>
    </row>
    <row r="26" spans="1:4" ht="18" customHeight="1">
      <c r="A26" s="71" t="s">
        <v>134</v>
      </c>
      <c r="B26" s="77"/>
      <c r="C26" s="79" t="s">
        <v>147</v>
      </c>
      <c r="D26" s="82" t="s">
        <v>159</v>
      </c>
    </row>
    <row r="27" spans="1:4" ht="18" customHeight="1">
      <c r="A27" s="71" t="s">
        <v>135</v>
      </c>
      <c r="B27" s="77"/>
      <c r="C27" s="79" t="s">
        <v>148</v>
      </c>
      <c r="D27" s="82" t="s">
        <v>160</v>
      </c>
    </row>
    <row r="28" spans="1:4" ht="18" customHeight="1">
      <c r="A28" s="71" t="s">
        <v>136</v>
      </c>
      <c r="B28" s="77"/>
      <c r="C28" s="79" t="s">
        <v>149</v>
      </c>
      <c r="D28" s="82" t="s">
        <v>161</v>
      </c>
    </row>
    <row r="29" spans="1:4" ht="18" customHeight="1">
      <c r="A29" s="72"/>
      <c r="B29" s="77"/>
      <c r="C29" s="79" t="s">
        <v>150</v>
      </c>
      <c r="D29" s="82" t="s">
        <v>162</v>
      </c>
    </row>
    <row r="30" spans="1:4" ht="18" customHeight="1">
      <c r="A30" s="71" t="s">
        <v>137</v>
      </c>
      <c r="B30" s="77"/>
      <c r="C30" s="79" t="s">
        <v>151</v>
      </c>
      <c r="D30" s="82" t="s">
        <v>163</v>
      </c>
    </row>
    <row r="31" spans="1:4" ht="18" customHeight="1">
      <c r="A31" s="73" t="s">
        <v>138</v>
      </c>
      <c r="B31" s="78"/>
      <c r="C31" s="79" t="s">
        <v>152</v>
      </c>
      <c r="D31" s="82"/>
    </row>
    <row r="32" spans="3:4" ht="18" customHeight="1">
      <c r="C32" s="80" t="s">
        <v>153</v>
      </c>
      <c r="D32" s="74"/>
    </row>
    <row r="33" spans="3:4" ht="18" customHeight="1">
      <c r="C33" s="80"/>
      <c r="D33" s="75"/>
    </row>
  </sheetData>
  <sheetProtection/>
  <mergeCells count="4">
    <mergeCell ref="A9:B9"/>
    <mergeCell ref="A14:B14"/>
    <mergeCell ref="A3:B3"/>
    <mergeCell ref="A6:B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Felo</dc:creator>
  <cp:keywords/>
  <dc:description/>
  <cp:lastModifiedBy>Alemane, Dorquidia</cp:lastModifiedBy>
  <cp:lastPrinted>2015-06-23T18:19:37Z</cp:lastPrinted>
  <dcterms:created xsi:type="dcterms:W3CDTF">2008-05-21T03:22:47Z</dcterms:created>
  <dcterms:modified xsi:type="dcterms:W3CDTF">2015-09-03T17:25:52Z</dcterms:modified>
  <cp:category/>
  <cp:version/>
  <cp:contentType/>
  <cp:contentStatus/>
</cp:coreProperties>
</file>